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D:\Ja Joya Commons\Tab 00 - Excel Application\"/>
    </mc:Choice>
  </mc:AlternateContent>
  <xr:revisionPtr revIDLastSave="0" documentId="13_ncr:1_{CF6DE233-A9B3-478A-890C-657B7B6B117D}" xr6:coauthVersionLast="47" xr6:coauthVersionMax="47" xr10:uidLastSave="{00000000-0000-0000-0000-000000000000}"/>
  <bookViews>
    <workbookView xWindow="-120" yWindow="-120" windowWidth="29040" windowHeight="15720"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5" i="4" l="1"/>
  <c r="AM565" i="3"/>
  <c r="AO645" i="3"/>
  <c r="AB49" i="5"/>
  <c r="C84" i="4"/>
  <c r="AF984" i="3"/>
  <c r="AA912" i="3"/>
  <c r="O632" i="3"/>
  <c r="C30" i="4"/>
  <c r="C31" i="4"/>
  <c r="NPE66" i="9"/>
  <c r="NXS66" i="9"/>
  <c r="QCY66" i="9"/>
  <c r="QFW66" i="9"/>
  <c r="QWE66" i="9"/>
  <c r="QXS66" i="9"/>
  <c r="RHQ66" i="9"/>
  <c r="RIO66" i="9"/>
  <c r="RRG66" i="9"/>
  <c r="RSE66" i="9"/>
  <c r="RTE66" i="9"/>
  <c r="RUA66" i="9"/>
  <c r="RWY66" i="9"/>
  <c r="RXS66" i="9"/>
  <c r="RXU66" i="9"/>
  <c r="RYO66" i="9"/>
  <c r="SBG66" i="9"/>
  <c r="SCA66" i="9"/>
  <c r="SCC66" i="9"/>
  <c r="SCW66" i="9"/>
  <c r="SFM66" i="9"/>
  <c r="SGG66" i="9"/>
  <c r="SGI66" i="9"/>
  <c r="SHC66" i="9"/>
  <c r="SJU66" i="9"/>
  <c r="SKO66" i="9"/>
  <c r="SKQ66" i="9"/>
  <c r="SLK66" i="9"/>
  <c r="SOA66" i="9"/>
  <c r="SOU66" i="9"/>
  <c r="SOW66" i="9"/>
  <c r="SPQ66" i="9"/>
  <c r="SSI66" i="9"/>
  <c r="STC66" i="9"/>
  <c r="STE66" i="9"/>
  <c r="STY66" i="9"/>
  <c r="SWO66" i="9"/>
  <c r="SXI66" i="9"/>
  <c r="SXK66" i="9"/>
  <c r="SYE66" i="9"/>
  <c r="TAW66" i="9"/>
  <c r="TBQ66" i="9"/>
  <c r="TBS66" i="9"/>
  <c r="TCM66" i="9"/>
  <c r="TCO66" i="9"/>
  <c r="TEE66" i="9"/>
  <c r="TFC66" i="9"/>
  <c r="TFW66" i="9"/>
  <c r="TGA66" i="9"/>
  <c r="TGU66" i="9"/>
  <c r="TGW66" i="9"/>
  <c r="TIM66" i="9"/>
  <c r="TJI66" i="9"/>
  <c r="TJK66" i="9"/>
  <c r="TKE66" i="9"/>
  <c r="TKG66" i="9"/>
  <c r="TLA66" i="9"/>
  <c r="TLC66" i="9"/>
  <c r="TMS66" i="9"/>
  <c r="TMU66" i="9"/>
  <c r="TNO66" i="9"/>
  <c r="TNS66" i="9"/>
  <c r="TOM66" i="9"/>
  <c r="TOO66" i="9"/>
  <c r="TPI66" i="9"/>
  <c r="TPK66" i="9"/>
  <c r="TRA66" i="9"/>
  <c r="TRC66" i="9"/>
  <c r="TRW66" i="9"/>
  <c r="TRY66" i="9"/>
  <c r="TSS66" i="9"/>
  <c r="TSU66" i="9"/>
  <c r="TTO66" i="9"/>
  <c r="TTQ66" i="9"/>
  <c r="TVG66" i="9"/>
  <c r="TVK66" i="9"/>
  <c r="TWE66" i="9"/>
  <c r="TWG66" i="9"/>
  <c r="TXA66" i="9"/>
  <c r="TXC66" i="9"/>
  <c r="TXW66" i="9"/>
  <c r="TXY66" i="9"/>
  <c r="TZO66" i="9"/>
  <c r="TZQ66" i="9"/>
  <c r="UAK66" i="9"/>
  <c r="UAM66" i="9"/>
  <c r="UBE66" i="9"/>
  <c r="UBG66" i="9"/>
  <c r="UBI66" i="9"/>
  <c r="UBY66" i="9"/>
  <c r="UCE66" i="9"/>
  <c r="UCU66" i="9"/>
  <c r="UCW66" i="9"/>
  <c r="UCY66" i="9"/>
  <c r="UDC66" i="9"/>
  <c r="UDQ66" i="9"/>
  <c r="UDS66" i="9"/>
  <c r="UDW66" i="9"/>
  <c r="UEQ66" i="9"/>
  <c r="UES66" i="9"/>
  <c r="UEU66" i="9"/>
  <c r="UFK66" i="9"/>
  <c r="UFM66" i="9"/>
  <c r="UFO66" i="9"/>
  <c r="UFQ66" i="9"/>
  <c r="UGA66" i="9"/>
  <c r="UGK66" i="9"/>
  <c r="UGM66" i="9"/>
  <c r="UGY66" i="9"/>
  <c r="UHC66" i="9"/>
  <c r="UHE66" i="9"/>
  <c r="UHG66" i="9"/>
  <c r="UHI66" i="9"/>
  <c r="UHU66" i="9"/>
  <c r="UIC66" i="9"/>
  <c r="UIE66" i="9"/>
  <c r="UIQ66" i="9"/>
  <c r="UIU66" i="9"/>
  <c r="UIW66" i="9"/>
  <c r="UIY66" i="9"/>
  <c r="UJA66" i="9"/>
  <c r="UJM66" i="9"/>
  <c r="UJU66" i="9"/>
  <c r="UJW66" i="9"/>
  <c r="UKI66" i="9"/>
  <c r="UKM66" i="9"/>
  <c r="UKO66" i="9"/>
  <c r="UKQ66" i="9"/>
  <c r="UKU66" i="9"/>
  <c r="ULC66" i="9"/>
  <c r="ULK66" i="9"/>
  <c r="ULO66" i="9"/>
  <c r="ULQ66" i="9"/>
  <c r="ULY66" i="9"/>
  <c r="UMA66" i="9"/>
  <c r="UMC66" i="9"/>
  <c r="UME66" i="9"/>
  <c r="UMI66" i="9"/>
  <c r="UMU66" i="9"/>
  <c r="UMW66" i="9"/>
  <c r="UMY66" i="9"/>
  <c r="UNC66" i="9"/>
  <c r="UNE66" i="9"/>
  <c r="UNG66" i="9"/>
  <c r="UNI66" i="9"/>
  <c r="UNO66" i="9"/>
  <c r="UNW66" i="9"/>
  <c r="UNY66" i="9"/>
  <c r="UOA66" i="9"/>
  <c r="UOC66" i="9"/>
  <c r="UOE66" i="9"/>
  <c r="UOK66" i="9"/>
  <c r="UOM66" i="9"/>
  <c r="UOQ66" i="9"/>
  <c r="UOW66" i="9"/>
  <c r="UOY66" i="9"/>
  <c r="UPA66" i="9"/>
  <c r="UPG66" i="9"/>
  <c r="UPK66" i="9"/>
  <c r="UPM66" i="9"/>
  <c r="UPO66" i="9"/>
  <c r="UPQ66" i="9"/>
  <c r="UPW66" i="9"/>
  <c r="UQE66" i="9"/>
  <c r="UQG66" i="9"/>
  <c r="UQI66" i="9"/>
  <c r="UQK66" i="9"/>
  <c r="UQM66" i="9"/>
  <c r="UQO66" i="9"/>
  <c r="UQQ66" i="9"/>
  <c r="URC66" i="9"/>
  <c r="URE66" i="9"/>
  <c r="URG66" i="9"/>
  <c r="URI66" i="9"/>
  <c r="URK66" i="9"/>
  <c r="URM66" i="9"/>
  <c r="URO66" i="9"/>
  <c r="URW66" i="9"/>
  <c r="USC66" i="9"/>
  <c r="USE66" i="9"/>
  <c r="USG66" i="9"/>
  <c r="USI66" i="9"/>
  <c r="USM66" i="9"/>
  <c r="USS66" i="9"/>
  <c r="USU66" i="9"/>
  <c r="USW66" i="9"/>
  <c r="UTC66" i="9"/>
  <c r="UTG66" i="9"/>
  <c r="UTI66" i="9"/>
  <c r="UTO66" i="9"/>
  <c r="UTQ66" i="9"/>
  <c r="UTS66" i="9"/>
  <c r="UTU66" i="9"/>
  <c r="UTW66" i="9"/>
  <c r="UUE66" i="9"/>
  <c r="UUK66" i="9"/>
  <c r="UUM66" i="9"/>
  <c r="UUO66" i="9"/>
  <c r="UUQ66" i="9"/>
  <c r="UUU66" i="9"/>
  <c r="UUW66" i="9"/>
  <c r="UUY66" i="9"/>
  <c r="UVI66" i="9"/>
  <c r="UVK66" i="9"/>
  <c r="UVO66" i="9"/>
  <c r="UVQ66" i="9"/>
  <c r="UVS66" i="9"/>
  <c r="UVU66" i="9"/>
  <c r="UVW66" i="9"/>
  <c r="UWC66" i="9"/>
  <c r="UWK66" i="9"/>
  <c r="UWM66" i="9"/>
  <c r="UWO66" i="9"/>
  <c r="UWQ66" i="9"/>
  <c r="UWS66" i="9"/>
  <c r="UWY66" i="9"/>
  <c r="UXC66" i="9"/>
  <c r="UXE66" i="9"/>
  <c r="UXK66" i="9"/>
  <c r="UXM66" i="9"/>
  <c r="UXO66" i="9"/>
  <c r="UXW66" i="9"/>
  <c r="UXY66" i="9"/>
  <c r="UYA66" i="9"/>
  <c r="UYC66" i="9"/>
  <c r="UYE66" i="9"/>
  <c r="UYK66" i="9"/>
  <c r="UYS66" i="9"/>
  <c r="UYU66" i="9"/>
  <c r="UYW66" i="9"/>
  <c r="UYY66" i="9"/>
  <c r="UZA66" i="9"/>
  <c r="UZC66" i="9"/>
  <c r="UZE66" i="9"/>
  <c r="UZQ66" i="9"/>
  <c r="UZS66" i="9"/>
  <c r="UZU66" i="9"/>
  <c r="UZW66" i="9"/>
  <c r="UZY66" i="9"/>
  <c r="VAA66" i="9"/>
  <c r="VAE66" i="9"/>
  <c r="VAK66" i="9"/>
  <c r="VAQ66" i="9"/>
  <c r="VAS66" i="9"/>
  <c r="VAU66" i="9"/>
  <c r="VAY66" i="9"/>
  <c r="VBA66" i="9"/>
  <c r="VBG66" i="9"/>
  <c r="VBI66" i="9"/>
  <c r="VBK66" i="9"/>
  <c r="VBS66" i="9"/>
  <c r="VBU66" i="9"/>
  <c r="VBW66" i="9"/>
  <c r="VCC66" i="9"/>
  <c r="VCE66" i="9"/>
  <c r="VCG66" i="9"/>
  <c r="VCI66" i="9"/>
  <c r="VCM66" i="9"/>
  <c r="VCS66" i="9"/>
  <c r="VCY66" i="9"/>
  <c r="VDA66" i="9"/>
  <c r="VDC66" i="9"/>
  <c r="VDG66" i="9"/>
  <c r="VDI66" i="9"/>
  <c r="VDK66" i="9"/>
  <c r="VDM66" i="9"/>
  <c r="VDW66" i="9"/>
  <c r="VEA66" i="9"/>
  <c r="VEC66" i="9"/>
  <c r="VEE66" i="9"/>
  <c r="VEG66" i="9"/>
  <c r="VEI66" i="9"/>
  <c r="VEK66" i="9"/>
  <c r="VEQ66" i="9"/>
  <c r="VEY66" i="9"/>
  <c r="VFA66" i="9"/>
  <c r="VFC66" i="9"/>
  <c r="VFE66" i="9"/>
  <c r="VFG66" i="9"/>
  <c r="VFO66" i="9"/>
  <c r="VFQ66" i="9"/>
  <c r="VFS66" i="9"/>
  <c r="VFY66" i="9"/>
  <c r="VGA66" i="9"/>
  <c r="VGC66" i="9"/>
  <c r="VGK66" i="9"/>
  <c r="VGM66" i="9"/>
  <c r="VGO66" i="9"/>
  <c r="VGQ66" i="9"/>
  <c r="VGS66" i="9"/>
  <c r="VGY66" i="9"/>
  <c r="VHG66" i="9"/>
  <c r="VHI66" i="9"/>
  <c r="VHK66" i="9"/>
  <c r="VHM66" i="9"/>
  <c r="VHO66" i="9"/>
  <c r="VHQ66" i="9"/>
  <c r="VHS66" i="9"/>
  <c r="VIC66" i="9"/>
  <c r="VIE66" i="9"/>
  <c r="VIG66" i="9"/>
  <c r="VII66" i="9"/>
  <c r="VIK66" i="9"/>
  <c r="VIM66" i="9"/>
  <c r="VIQ66" i="9"/>
  <c r="VIS66" i="9"/>
  <c r="VIY66" i="9"/>
  <c r="VJC66" i="9"/>
  <c r="VJE66" i="9"/>
  <c r="VJG66" i="9"/>
  <c r="VJK66" i="9"/>
  <c r="VJM66" i="9"/>
  <c r="VJO66" i="9"/>
  <c r="VJU66" i="9"/>
  <c r="VJW66" i="9"/>
  <c r="VJY66" i="9"/>
  <c r="VKE66" i="9"/>
  <c r="VKG66" i="9"/>
  <c r="VKI66" i="9"/>
  <c r="VKK66" i="9"/>
  <c r="VKQ66" i="9"/>
  <c r="VKS66" i="9"/>
  <c r="VKU66" i="9"/>
  <c r="VKY66" i="9"/>
  <c r="VLA66" i="9"/>
  <c r="VLE66" i="9"/>
  <c r="VLG66" i="9"/>
  <c r="VLM66" i="9"/>
  <c r="VLO66" i="9"/>
  <c r="VLS66" i="9"/>
  <c r="VLU66" i="9"/>
  <c r="VLW66" i="9"/>
  <c r="VLY66" i="9"/>
  <c r="VMA66" i="9"/>
  <c r="VMI66" i="9"/>
  <c r="VMM66" i="9"/>
  <c r="VMO66" i="9"/>
  <c r="VMQ66" i="9"/>
  <c r="VMS66" i="9"/>
  <c r="VMU66" i="9"/>
  <c r="VMW66" i="9"/>
  <c r="VMY66" i="9"/>
  <c r="VNG66" i="9"/>
  <c r="VNK66" i="9"/>
  <c r="VNM66" i="9"/>
  <c r="VNO66" i="9"/>
  <c r="VNQ66" i="9"/>
  <c r="VNS66" i="9"/>
  <c r="VNU66" i="9"/>
  <c r="VOC66" i="9"/>
  <c r="VOE66" i="9"/>
  <c r="VOG66" i="9"/>
  <c r="VOK66" i="9"/>
  <c r="VOM66" i="9"/>
  <c r="VOO66" i="9"/>
  <c r="VOQ66" i="9"/>
  <c r="VOY66" i="9"/>
  <c r="VPA66" i="9"/>
  <c r="VPC66" i="9"/>
  <c r="VPE66" i="9"/>
  <c r="VPG66" i="9"/>
  <c r="VPK66" i="9"/>
  <c r="VPO66" i="9"/>
  <c r="VPU66" i="9"/>
  <c r="VPW66" i="9"/>
  <c r="VPY66" i="9"/>
  <c r="VQA66" i="9"/>
  <c r="VQC66" i="9"/>
  <c r="VQE66" i="9"/>
  <c r="VQI66" i="9"/>
  <c r="VQQ66" i="9"/>
  <c r="VQS66" i="9"/>
  <c r="VQU66" i="9"/>
  <c r="VQW66" i="9"/>
  <c r="VQY66" i="9"/>
  <c r="VRC66" i="9"/>
  <c r="VRE66" i="9"/>
  <c r="VRG66" i="9"/>
  <c r="VRM66" i="9"/>
  <c r="VRQ66" i="9"/>
  <c r="VRS66" i="9"/>
  <c r="VRW66" i="9"/>
  <c r="VRY66" i="9"/>
  <c r="VSA66" i="9"/>
  <c r="VSC66" i="9"/>
  <c r="VSI66" i="9"/>
  <c r="VSK66" i="9"/>
  <c r="VSM66" i="9"/>
  <c r="VSQ66" i="9"/>
  <c r="VSS66" i="9"/>
  <c r="VSU66" i="9"/>
  <c r="VSW66" i="9"/>
  <c r="VTC66" i="9"/>
  <c r="VTE66" i="9"/>
  <c r="VTG66" i="9"/>
  <c r="VTI66" i="9"/>
  <c r="VTK66" i="9"/>
  <c r="VTO66" i="9"/>
  <c r="VTQ66" i="9"/>
  <c r="VTW66" i="9"/>
  <c r="VTY66" i="9"/>
  <c r="VUA66" i="9"/>
  <c r="VUC66" i="9"/>
  <c r="VUE66" i="9"/>
  <c r="VUG66" i="9"/>
  <c r="VUI66" i="9"/>
  <c r="VUM66" i="9"/>
  <c r="VUQ66" i="9"/>
  <c r="VUS66" i="9"/>
  <c r="VUU66" i="9"/>
  <c r="VUW66" i="9"/>
  <c r="VUY66" i="9"/>
  <c r="VVA66" i="9"/>
  <c r="VVC66" i="9"/>
  <c r="VVE66" i="9"/>
  <c r="VVK66" i="9"/>
  <c r="VVM66" i="9"/>
  <c r="VVO66" i="9"/>
  <c r="VVQ66" i="9"/>
  <c r="VVS66" i="9"/>
  <c r="VVU66" i="9"/>
  <c r="VVW66" i="9"/>
  <c r="VVY66" i="9"/>
  <c r="VWA66" i="9"/>
  <c r="VWG66" i="9"/>
  <c r="VWI66" i="9"/>
  <c r="VWK66" i="9"/>
  <c r="VWM66" i="9"/>
  <c r="VWO66" i="9"/>
  <c r="VWQ66" i="9"/>
  <c r="VWS66" i="9"/>
  <c r="VWU66" i="9"/>
  <c r="VWY66" i="9"/>
  <c r="VXC66" i="9"/>
  <c r="VXE66" i="9"/>
  <c r="VXG66" i="9"/>
  <c r="VXI66" i="9"/>
  <c r="VXK66" i="9"/>
  <c r="VXM66" i="9"/>
  <c r="VXO66" i="9"/>
  <c r="VXS66" i="9"/>
  <c r="VXU66" i="9"/>
  <c r="VXY66" i="9"/>
  <c r="VYA66" i="9"/>
  <c r="VYC66" i="9"/>
  <c r="VYE66" i="9"/>
  <c r="VYG66" i="9"/>
  <c r="VYI66" i="9"/>
  <c r="VYM66" i="9"/>
  <c r="VYO66" i="9"/>
  <c r="VYQ66" i="9"/>
  <c r="VYU66" i="9"/>
  <c r="VYW66" i="9"/>
  <c r="VYY66" i="9"/>
  <c r="VZA66" i="9"/>
  <c r="VZC66" i="9"/>
  <c r="VZG66" i="9"/>
  <c r="VZI66" i="9"/>
  <c r="VZK66" i="9"/>
  <c r="VZM66" i="9"/>
  <c r="VZQ66" i="9"/>
  <c r="VZS66" i="9"/>
  <c r="VZU66" i="9"/>
  <c r="VZW66" i="9"/>
  <c r="WAA66" i="9"/>
  <c r="WAC66" i="9"/>
  <c r="WAE66" i="9"/>
  <c r="WAG66" i="9"/>
  <c r="WAI66" i="9"/>
  <c r="WAM66" i="9"/>
  <c r="WAO66" i="9"/>
  <c r="WAQ66" i="9"/>
  <c r="WAU66" i="9"/>
  <c r="WAW66" i="9"/>
  <c r="WAY66" i="9"/>
  <c r="WBA66" i="9"/>
  <c r="WBC66" i="9"/>
  <c r="WBE66" i="9"/>
  <c r="WBI66" i="9"/>
  <c r="WBK66" i="9"/>
  <c r="WBO66" i="9"/>
  <c r="WBQ66" i="9"/>
  <c r="WBS66" i="9"/>
  <c r="WBU66" i="9"/>
  <c r="WBW66" i="9"/>
  <c r="WBY66" i="9"/>
  <c r="WCA66" i="9"/>
  <c r="WCE66" i="9"/>
  <c r="WCI66" i="9"/>
  <c r="WCK66" i="9"/>
  <c r="WCM66" i="9"/>
  <c r="WCO66" i="9"/>
  <c r="WCQ66" i="9"/>
  <c r="WCS66" i="9"/>
  <c r="WCU66" i="9"/>
  <c r="WCW66" i="9"/>
  <c r="WDC66" i="9"/>
  <c r="WDE66" i="9"/>
  <c r="WDG66" i="9"/>
  <c r="WDI66" i="9"/>
  <c r="WDK66" i="9"/>
  <c r="WDM66" i="9"/>
  <c r="WDO66" i="9"/>
  <c r="WDQ66" i="9"/>
  <c r="WDS66" i="9"/>
  <c r="WDY66" i="9"/>
  <c r="WEA66" i="9"/>
  <c r="WEC66" i="9"/>
  <c r="WEE66" i="9"/>
  <c r="WEG66" i="9"/>
  <c r="WEI66" i="9"/>
  <c r="WEK66" i="9"/>
  <c r="WEM66" i="9"/>
  <c r="WEQ66" i="9"/>
  <c r="WEU66" i="9"/>
  <c r="WEW66" i="9"/>
  <c r="WEY66" i="9"/>
  <c r="WFA66" i="9"/>
  <c r="WFC66" i="9"/>
  <c r="WFE66" i="9"/>
  <c r="WFG66" i="9"/>
  <c r="WFK66" i="9"/>
  <c r="WFM66" i="9"/>
  <c r="WFQ66" i="9"/>
  <c r="WFS66" i="9"/>
  <c r="WFU66" i="9"/>
  <c r="WFW66" i="9"/>
  <c r="WFY66" i="9"/>
  <c r="WGA66" i="9"/>
  <c r="WGE66" i="9"/>
  <c r="WGG66" i="9"/>
  <c r="WGI66" i="9"/>
  <c r="WGM66" i="9"/>
  <c r="WGO66" i="9"/>
  <c r="WGQ66" i="9"/>
  <c r="WGS66" i="9"/>
  <c r="WGU66" i="9"/>
  <c r="WGY66" i="9"/>
  <c r="WHA66" i="9"/>
  <c r="WHC66" i="9"/>
  <c r="WHE66" i="9"/>
  <c r="WHI66" i="9"/>
  <c r="WHK66" i="9"/>
  <c r="WHM66" i="9"/>
  <c r="WHO66" i="9"/>
  <c r="WHS66" i="9"/>
  <c r="WHU66" i="9"/>
  <c r="WHW66" i="9"/>
  <c r="WHY66" i="9"/>
  <c r="WIA66" i="9"/>
  <c r="WIE66" i="9"/>
  <c r="WIG66" i="9"/>
  <c r="WII66" i="9"/>
  <c r="WIM66" i="9"/>
  <c r="WIO66" i="9"/>
  <c r="WIQ66" i="9"/>
  <c r="WIS66" i="9"/>
  <c r="WIU66" i="9"/>
  <c r="WIW66" i="9"/>
  <c r="WJA66" i="9"/>
  <c r="WJC66" i="9"/>
  <c r="WJG66" i="9"/>
  <c r="WJI66" i="9"/>
  <c r="WJK66" i="9"/>
  <c r="WJM66" i="9"/>
  <c r="WJO66" i="9"/>
  <c r="WJQ66" i="9"/>
  <c r="WJS66" i="9"/>
  <c r="WJW66" i="9"/>
  <c r="WKA66" i="9"/>
  <c r="WKC66" i="9"/>
  <c r="WKE66" i="9"/>
  <c r="WKG66" i="9"/>
  <c r="WKI66" i="9"/>
  <c r="WKK66" i="9"/>
  <c r="WKM66" i="9"/>
  <c r="WKO66" i="9"/>
  <c r="WKU66" i="9"/>
  <c r="WKW66" i="9"/>
  <c r="WKY66" i="9"/>
  <c r="WLA66" i="9"/>
  <c r="WLC66" i="9"/>
  <c r="WLE66" i="9"/>
  <c r="WLG66" i="9"/>
  <c r="WLI66" i="9"/>
  <c r="WLK66" i="9"/>
  <c r="WLQ66" i="9"/>
  <c r="WLS66" i="9"/>
  <c r="WLU66" i="9"/>
  <c r="WLW66" i="9"/>
  <c r="WLY66" i="9"/>
  <c r="WMA66" i="9"/>
  <c r="WMC66" i="9"/>
  <c r="WME66" i="9"/>
  <c r="WMI66" i="9"/>
  <c r="WMM66" i="9"/>
  <c r="WMO66" i="9"/>
  <c r="WMQ66" i="9"/>
  <c r="WMS66" i="9"/>
  <c r="WMU66" i="9"/>
  <c r="WMW66" i="9"/>
  <c r="WMY66" i="9"/>
  <c r="WNC66" i="9"/>
  <c r="WNE66" i="9"/>
  <c r="WNI66" i="9"/>
  <c r="WNK66" i="9"/>
  <c r="WNM66" i="9"/>
  <c r="WNO66" i="9"/>
  <c r="WNQ66" i="9"/>
  <c r="WNS66" i="9"/>
  <c r="WNW66" i="9"/>
  <c r="WNY66" i="9"/>
  <c r="WOA66" i="9"/>
  <c r="WOE66" i="9"/>
  <c r="WOG66" i="9"/>
  <c r="WOI66" i="9"/>
  <c r="WOK66" i="9"/>
  <c r="WOM66" i="9"/>
  <c r="WOQ66" i="9"/>
  <c r="WOS66" i="9"/>
  <c r="WOU66" i="9"/>
  <c r="WOW66" i="9"/>
  <c r="WPA66" i="9"/>
  <c r="WPC66" i="9"/>
  <c r="WPE66" i="9"/>
  <c r="WPG66" i="9"/>
  <c r="WPK66" i="9"/>
  <c r="WPM66" i="9"/>
  <c r="WPO66" i="9"/>
  <c r="WPQ66" i="9"/>
  <c r="WPS66" i="9"/>
  <c r="WPW66" i="9"/>
  <c r="WPY66" i="9"/>
  <c r="WQA66" i="9"/>
  <c r="WQE66" i="9"/>
  <c r="WQG66" i="9"/>
  <c r="WQI66" i="9"/>
  <c r="WQK66" i="9"/>
  <c r="WQM66" i="9"/>
  <c r="WQO66" i="9"/>
  <c r="WQS66" i="9"/>
  <c r="WQU66" i="9"/>
  <c r="WQY66" i="9"/>
  <c r="WRA66" i="9"/>
  <c r="WRC66" i="9"/>
  <c r="WRE66" i="9"/>
  <c r="WRG66" i="9"/>
  <c r="WRI66" i="9"/>
  <c r="WRK66" i="9"/>
  <c r="WRO66" i="9"/>
  <c r="WRS66" i="9"/>
  <c r="WRU66" i="9"/>
  <c r="WRW66" i="9"/>
  <c r="WRY66" i="9"/>
  <c r="WSA66" i="9"/>
  <c r="WSC66" i="9"/>
  <c r="WSE66" i="9"/>
  <c r="WSG66" i="9"/>
  <c r="WSM66" i="9"/>
  <c r="WSO66" i="9"/>
  <c r="WSQ66" i="9"/>
  <c r="WSS66" i="9"/>
  <c r="WSU66" i="9"/>
  <c r="WSW66" i="9"/>
  <c r="WSY66" i="9"/>
  <c r="WTA66" i="9"/>
  <c r="WTC66" i="9"/>
  <c r="WTI66" i="9"/>
  <c r="WTK66" i="9"/>
  <c r="WTM66" i="9"/>
  <c r="WTO66" i="9"/>
  <c r="WTQ66" i="9"/>
  <c r="WTS66" i="9"/>
  <c r="WTU66" i="9"/>
  <c r="WTW66" i="9"/>
  <c r="WUA66" i="9"/>
  <c r="WUE66" i="9"/>
  <c r="WUG66" i="9"/>
  <c r="WUI66" i="9"/>
  <c r="WUK66" i="9"/>
  <c r="WUM66" i="9"/>
  <c r="WUO66" i="9"/>
  <c r="WUQ66" i="9"/>
  <c r="WUU66" i="9"/>
  <c r="WUW66" i="9"/>
  <c r="WVA66" i="9"/>
  <c r="WVC66" i="9"/>
  <c r="WVE66" i="9"/>
  <c r="WVG66" i="9"/>
  <c r="WVI66" i="9"/>
  <c r="WVK66" i="9"/>
  <c r="WVO66" i="9"/>
  <c r="WVQ66" i="9"/>
  <c r="WVS66" i="9"/>
  <c r="WVW66" i="9"/>
  <c r="WVY66" i="9"/>
  <c r="WWA66" i="9"/>
  <c r="WWC66" i="9"/>
  <c r="WWE66" i="9"/>
  <c r="WWI66" i="9"/>
  <c r="WWK66" i="9"/>
  <c r="WWM66" i="9"/>
  <c r="WWO66" i="9"/>
  <c r="WWS66" i="9"/>
  <c r="WWU66" i="9"/>
  <c r="WWW66" i="9"/>
  <c r="WWY66" i="9"/>
  <c r="WXC66" i="9"/>
  <c r="WXE66" i="9"/>
  <c r="WXG66" i="9"/>
  <c r="WXI66" i="9"/>
  <c r="WXK66" i="9"/>
  <c r="WXO66" i="9"/>
  <c r="WXQ66" i="9"/>
  <c r="WXS66" i="9"/>
  <c r="WXW66" i="9"/>
  <c r="WXY66" i="9"/>
  <c r="WYA66" i="9"/>
  <c r="WYC66" i="9"/>
  <c r="WYE66" i="9"/>
  <c r="WYG66" i="9"/>
  <c r="WYK66" i="9"/>
  <c r="WYM66" i="9"/>
  <c r="WYQ66" i="9"/>
  <c r="WYS66" i="9"/>
  <c r="WYU66" i="9"/>
  <c r="WYW66" i="9"/>
  <c r="WYY66" i="9"/>
  <c r="WZA66" i="9"/>
  <c r="WZC66" i="9"/>
  <c r="WZG66" i="9"/>
  <c r="WZK66" i="9"/>
  <c r="WZM66" i="9"/>
  <c r="WZO66" i="9"/>
  <c r="WZQ66" i="9"/>
  <c r="WZS66" i="9"/>
  <c r="WZU66" i="9"/>
  <c r="WZW66" i="9"/>
  <c r="WZY66" i="9"/>
  <c r="XAE66" i="9"/>
  <c r="XAG66" i="9"/>
  <c r="XAI66" i="9"/>
  <c r="XAK66" i="9"/>
  <c r="XAM66" i="9"/>
  <c r="XAO66" i="9"/>
  <c r="XAQ66" i="9"/>
  <c r="XAS66" i="9"/>
  <c r="XAU66" i="9"/>
  <c r="XBA66" i="9"/>
  <c r="XBC66" i="9"/>
  <c r="XBE66" i="9"/>
  <c r="XBG66" i="9"/>
  <c r="XBI66" i="9"/>
  <c r="XBK66" i="9"/>
  <c r="XBM66" i="9"/>
  <c r="XBO66" i="9"/>
  <c r="XBS66" i="9"/>
  <c r="XBW66" i="9"/>
  <c r="XBY66" i="9"/>
  <c r="XCA66" i="9"/>
  <c r="XCC66" i="9"/>
  <c r="XCE66" i="9"/>
  <c r="XCG66" i="9"/>
  <c r="XCI66" i="9"/>
  <c r="XCM66" i="9"/>
  <c r="XCO66" i="9"/>
  <c r="XCS66" i="9"/>
  <c r="XCU66" i="9"/>
  <c r="XCW66" i="9"/>
  <c r="XCY66" i="9"/>
  <c r="XDA66" i="9"/>
  <c r="XDC66" i="9"/>
  <c r="XDG66" i="9"/>
  <c r="XDI66" i="9"/>
  <c r="XDK66" i="9"/>
  <c r="XDO66" i="9"/>
  <c r="XDQ66" i="9"/>
  <c r="XDS66" i="9"/>
  <c r="XDU66" i="9"/>
  <c r="XDW66" i="9"/>
  <c r="XEA66" i="9"/>
  <c r="XEC66" i="9"/>
  <c r="XEE66" i="9"/>
  <c r="XEG66" i="9"/>
  <c r="XEK66" i="9"/>
  <c r="XEM66" i="9"/>
  <c r="XEO66" i="9"/>
  <c r="XEQ66" i="9"/>
  <c r="XEU66" i="9"/>
  <c r="XEW66" i="9"/>
  <c r="XEY66" i="9"/>
  <c r="XFA66" i="9"/>
  <c r="XFC66" i="9"/>
  <c r="E67" i="9"/>
  <c r="G67" i="9"/>
  <c r="I67" i="9"/>
  <c r="K67" i="9"/>
  <c r="O67" i="9"/>
  <c r="S67" i="9"/>
  <c r="U67" i="9"/>
  <c r="W67" i="9"/>
  <c r="Y67" i="9"/>
  <c r="AA67" i="9"/>
  <c r="AC67" i="9"/>
  <c r="AE67" i="9"/>
  <c r="AG67" i="9"/>
  <c r="C66" i="9"/>
  <c r="MEW66" i="9"/>
  <c r="C65" i="9"/>
  <c r="A66" i="9"/>
  <c r="A65" i="9"/>
  <c r="E52" i="9"/>
  <c r="SYI66" i="9"/>
  <c r="SUA66" i="9"/>
  <c r="SPS66" i="9"/>
  <c r="SLM66" i="9"/>
  <c r="SHE66" i="9"/>
  <c r="SCY66" i="9"/>
  <c r="RYQ66" i="9"/>
  <c r="RUC66" i="9"/>
  <c r="RLM66" i="9"/>
  <c r="RBW66" i="9"/>
  <c r="QLK66" i="9"/>
  <c r="OXI66" i="9"/>
  <c r="RKM66" i="9"/>
  <c r="RAU66" i="9"/>
  <c r="QJS66" i="9"/>
  <c r="OOU66" i="9"/>
  <c r="RJO66" i="9"/>
  <c r="QZG66" i="9"/>
  <c r="QHO66" i="9"/>
  <c r="OGG66" i="9"/>
  <c r="TFA66" i="9"/>
  <c r="TAU66" i="9"/>
  <c r="SWM66" i="9"/>
  <c r="SSG66" i="9"/>
  <c r="SNY66" i="9"/>
  <c r="SJS66" i="9"/>
  <c r="SFK66" i="9"/>
  <c r="SBC66" i="9"/>
  <c r="RWW66" i="9"/>
  <c r="RQG66" i="9"/>
  <c r="RGQ66" i="9"/>
  <c r="QUQ66" i="9"/>
  <c r="PZC66" i="9"/>
  <c r="NGQ66" i="9"/>
  <c r="TIO66" i="9"/>
  <c r="TEG66" i="9"/>
  <c r="TAA66" i="9"/>
  <c r="SVS66" i="9"/>
  <c r="SRM66" i="9"/>
  <c r="SNE66" i="9"/>
  <c r="SIY66" i="9"/>
  <c r="SEQ66" i="9"/>
  <c r="SAI66" i="9"/>
  <c r="RWA66" i="9"/>
  <c r="RPI66" i="9"/>
  <c r="RFS66" i="9"/>
  <c r="QTC66" i="9"/>
  <c r="PVG66" i="9"/>
  <c r="MYC66" i="9"/>
  <c r="SZY66" i="9"/>
  <c r="SVQ66" i="9"/>
  <c r="SRK66" i="9"/>
  <c r="SNC66" i="9"/>
  <c r="SIU66" i="9"/>
  <c r="SEO66" i="9"/>
  <c r="SAG66" i="9"/>
  <c r="RVY66" i="9"/>
  <c r="ROI66" i="9"/>
  <c r="RES66" i="9"/>
  <c r="QRK66" i="9"/>
  <c r="PRK66" i="9"/>
  <c r="MPE66" i="9"/>
  <c r="VGW66" i="9"/>
  <c r="VFW66" i="9"/>
  <c r="VEW66" i="9"/>
  <c r="VDU66" i="9"/>
  <c r="VCQ66" i="9"/>
  <c r="VBO66" i="9"/>
  <c r="VAO66" i="9"/>
  <c r="UZO66" i="9"/>
  <c r="UYI66" i="9"/>
  <c r="UXI66" i="9"/>
  <c r="UWI66" i="9"/>
  <c r="UVG66" i="9"/>
  <c r="UUC66" i="9"/>
  <c r="UTA66" i="9"/>
  <c r="USA66" i="9"/>
  <c r="URA66" i="9"/>
  <c r="UPU66" i="9"/>
  <c r="UOU66" i="9"/>
  <c r="UNS66" i="9"/>
  <c r="UMM66" i="9"/>
  <c r="ULI66" i="9"/>
  <c r="UJS66" i="9"/>
  <c r="UIA66" i="9"/>
  <c r="UGI66" i="9"/>
  <c r="UEM66" i="9"/>
  <c r="UCC66" i="9"/>
  <c r="TYU66" i="9"/>
  <c r="TUM66" i="9"/>
  <c r="TQG66" i="9"/>
  <c r="TLY66" i="9"/>
  <c r="THS66" i="9"/>
  <c r="TDK66" i="9"/>
  <c r="SZE66" i="9"/>
  <c r="SUW66" i="9"/>
  <c r="SQQ66" i="9"/>
  <c r="SMI66" i="9"/>
  <c r="SIA66" i="9"/>
  <c r="SDU66" i="9"/>
  <c r="RZM66" i="9"/>
  <c r="RVC66" i="9"/>
  <c r="RNK66" i="9"/>
  <c r="RDU66" i="9"/>
  <c r="QPG66" i="9"/>
  <c r="PNO66" i="9"/>
  <c r="AK66" i="9"/>
  <c r="BE66" i="9"/>
  <c r="BY66" i="9"/>
  <c r="CS66" i="9"/>
  <c r="DM66" i="9"/>
  <c r="EG66" i="9"/>
  <c r="FA66" i="9"/>
  <c r="FU66" i="9"/>
  <c r="GO66" i="9"/>
  <c r="HI66" i="9"/>
  <c r="IC66" i="9"/>
  <c r="IW66" i="9"/>
  <c r="JQ66" i="9"/>
  <c r="KK66" i="9"/>
  <c r="LE66" i="9"/>
  <c r="LY66" i="9"/>
  <c r="MS66" i="9"/>
  <c r="NM66" i="9"/>
  <c r="OG66" i="9"/>
  <c r="PA66" i="9"/>
  <c r="PU66" i="9"/>
  <c r="QO66" i="9"/>
  <c r="RI66" i="9"/>
  <c r="SC66" i="9"/>
  <c r="SW66" i="9"/>
  <c r="TQ66" i="9"/>
  <c r="UK66" i="9"/>
  <c r="VE66" i="9"/>
  <c r="VY66" i="9"/>
  <c r="WS66" i="9"/>
  <c r="XM66" i="9"/>
  <c r="YG66" i="9"/>
  <c r="ZA66" i="9"/>
  <c r="ZU66" i="9"/>
  <c r="AAO66" i="9"/>
  <c r="ABI66" i="9"/>
  <c r="ACC66" i="9"/>
  <c r="ACW66" i="9"/>
  <c r="ADQ66" i="9"/>
  <c r="AEK66" i="9"/>
  <c r="AFE66" i="9"/>
  <c r="AFY66" i="9"/>
  <c r="AGS66" i="9"/>
  <c r="AHM66" i="9"/>
  <c r="AIG66" i="9"/>
  <c r="AW66" i="9"/>
  <c r="BS66" i="9"/>
  <c r="CO66" i="9"/>
  <c r="DK66" i="9"/>
  <c r="EI66" i="9"/>
  <c r="FE66" i="9"/>
  <c r="GA66" i="9"/>
  <c r="GW66" i="9"/>
  <c r="HS66" i="9"/>
  <c r="IO66" i="9"/>
  <c r="JK66" i="9"/>
  <c r="KG66" i="9"/>
  <c r="LC66" i="9"/>
  <c r="MA66" i="9"/>
  <c r="MW66" i="9"/>
  <c r="NS66" i="9"/>
  <c r="OO66" i="9"/>
  <c r="PK66" i="9"/>
  <c r="QG66" i="9"/>
  <c r="RC66" i="9"/>
  <c r="RY66" i="9"/>
  <c r="SU66" i="9"/>
  <c r="TS66" i="9"/>
  <c r="UO66" i="9"/>
  <c r="VK66" i="9"/>
  <c r="WG66" i="9"/>
  <c r="XC66" i="9"/>
  <c r="XY66" i="9"/>
  <c r="YU66" i="9"/>
  <c r="ZQ66" i="9"/>
  <c r="AAM66" i="9"/>
  <c r="ABK66" i="9"/>
  <c r="ACG66" i="9"/>
  <c r="ADC66" i="9"/>
  <c r="ADY66" i="9"/>
  <c r="AEU66" i="9"/>
  <c r="AFQ66" i="9"/>
  <c r="AGM66" i="9"/>
  <c r="AHI66" i="9"/>
  <c r="AIE66" i="9"/>
  <c r="AJA66" i="9"/>
  <c r="AJU66" i="9"/>
  <c r="AKO66" i="9"/>
  <c r="ALI66" i="9"/>
  <c r="AMC66" i="9"/>
  <c r="AMW66" i="9"/>
  <c r="ANQ66" i="9"/>
  <c r="AOK66" i="9"/>
  <c r="APE66" i="9"/>
  <c r="APY66" i="9"/>
  <c r="AQS66" i="9"/>
  <c r="ARM66" i="9"/>
  <c r="ASG66" i="9"/>
  <c r="ATA66" i="9"/>
  <c r="ATU66" i="9"/>
  <c r="AUO66" i="9"/>
  <c r="AVI66" i="9"/>
  <c r="AWC66" i="9"/>
  <c r="AWW66" i="9"/>
  <c r="AXQ66" i="9"/>
  <c r="AYK66" i="9"/>
  <c r="AZE66" i="9"/>
  <c r="AZY66" i="9"/>
  <c r="BAS66" i="9"/>
  <c r="BBM66" i="9"/>
  <c r="BCG66" i="9"/>
  <c r="BDA66" i="9"/>
  <c r="BDU66" i="9"/>
  <c r="BEO66" i="9"/>
  <c r="BFI66" i="9"/>
  <c r="BGC66" i="9"/>
  <c r="BGW66" i="9"/>
  <c r="BHQ66" i="9"/>
  <c r="BIK66" i="9"/>
  <c r="BJE66" i="9"/>
  <c r="BJY66" i="9"/>
  <c r="BKS66" i="9"/>
  <c r="BLM66" i="9"/>
  <c r="BMG66" i="9"/>
  <c r="BNA66" i="9"/>
  <c r="BNU66" i="9"/>
  <c r="BOO66" i="9"/>
  <c r="BPI66" i="9"/>
  <c r="BQC66" i="9"/>
  <c r="BQW66" i="9"/>
  <c r="BRQ66" i="9"/>
  <c r="BSK66" i="9"/>
  <c r="BTE66" i="9"/>
  <c r="BTY66" i="9"/>
  <c r="BUS66" i="9"/>
  <c r="BVM66" i="9"/>
  <c r="BWG66" i="9"/>
  <c r="BXA66" i="9"/>
  <c r="BXU66" i="9"/>
  <c r="BYO66" i="9"/>
  <c r="BZI66" i="9"/>
  <c r="CAC66" i="9"/>
  <c r="CAW66" i="9"/>
  <c r="CBQ66" i="9"/>
  <c r="CCK66" i="9"/>
  <c r="CDE66" i="9"/>
  <c r="CDY66" i="9"/>
  <c r="CES66" i="9"/>
  <c r="CFM66" i="9"/>
  <c r="CGG66" i="9"/>
  <c r="CHA66" i="9"/>
  <c r="CHU66" i="9"/>
  <c r="CIO66" i="9"/>
  <c r="CJI66" i="9"/>
  <c r="CKC66" i="9"/>
  <c r="CKW66" i="9"/>
  <c r="CLQ66" i="9"/>
  <c r="CMK66" i="9"/>
  <c r="CNE66" i="9"/>
  <c r="CNY66" i="9"/>
  <c r="COS66" i="9"/>
  <c r="CPM66" i="9"/>
  <c r="CQG66" i="9"/>
  <c r="CRA66" i="9"/>
  <c r="CRU66" i="9"/>
  <c r="CSO66" i="9"/>
  <c r="CTI66" i="9"/>
  <c r="CUC66" i="9"/>
  <c r="CUW66" i="9"/>
  <c r="CVQ66" i="9"/>
  <c r="CWK66" i="9"/>
  <c r="CXE66" i="9"/>
  <c r="CXY66" i="9"/>
  <c r="CYS66" i="9"/>
  <c r="CZM66" i="9"/>
  <c r="DAG66" i="9"/>
  <c r="DBA66" i="9"/>
  <c r="DBU66" i="9"/>
  <c r="DCO66" i="9"/>
  <c r="DDI66" i="9"/>
  <c r="DEC66" i="9"/>
  <c r="DEW66" i="9"/>
  <c r="DFQ66" i="9"/>
  <c r="DGK66" i="9"/>
  <c r="DHE66" i="9"/>
  <c r="DHY66" i="9"/>
  <c r="AY66" i="9"/>
  <c r="BU66" i="9"/>
  <c r="CQ66" i="9"/>
  <c r="DO66" i="9"/>
  <c r="EK66" i="9"/>
  <c r="FG66" i="9"/>
  <c r="GC66" i="9"/>
  <c r="GY66" i="9"/>
  <c r="HU66" i="9"/>
  <c r="IQ66" i="9"/>
  <c r="JM66" i="9"/>
  <c r="KI66" i="9"/>
  <c r="LG66" i="9"/>
  <c r="MC66" i="9"/>
  <c r="MY66" i="9"/>
  <c r="NU66" i="9"/>
  <c r="OQ66" i="9"/>
  <c r="PM66" i="9"/>
  <c r="QI66" i="9"/>
  <c r="RE66" i="9"/>
  <c r="SA66" i="9"/>
  <c r="SY66" i="9"/>
  <c r="TU66" i="9"/>
  <c r="UQ66" i="9"/>
  <c r="VM66" i="9"/>
  <c r="WI66" i="9"/>
  <c r="XE66" i="9"/>
  <c r="YA66" i="9"/>
  <c r="YW66" i="9"/>
  <c r="ZS66" i="9"/>
  <c r="AAQ66" i="9"/>
  <c r="ABM66" i="9"/>
  <c r="ACI66" i="9"/>
  <c r="ADE66" i="9"/>
  <c r="AEA66" i="9"/>
  <c r="AEW66" i="9"/>
  <c r="AFS66" i="9"/>
  <c r="AGO66" i="9"/>
  <c r="AHK66" i="9"/>
  <c r="AII66" i="9"/>
  <c r="AJC66" i="9"/>
  <c r="AJW66" i="9"/>
  <c r="BA66" i="9"/>
  <c r="BW66" i="9"/>
  <c r="CU66" i="9"/>
  <c r="DQ66" i="9"/>
  <c r="EM66" i="9"/>
  <c r="FI66" i="9"/>
  <c r="GE66" i="9"/>
  <c r="HA66" i="9"/>
  <c r="HW66" i="9"/>
  <c r="IS66" i="9"/>
  <c r="JO66" i="9"/>
  <c r="KM66" i="9"/>
  <c r="LI66" i="9"/>
  <c r="ME66" i="9"/>
  <c r="NA66" i="9"/>
  <c r="NW66" i="9"/>
  <c r="OS66" i="9"/>
  <c r="PO66" i="9"/>
  <c r="QK66" i="9"/>
  <c r="RG66" i="9"/>
  <c r="SE66" i="9"/>
  <c r="TA66" i="9"/>
  <c r="TW66" i="9"/>
  <c r="US66" i="9"/>
  <c r="VO66" i="9"/>
  <c r="WK66" i="9"/>
  <c r="XG66" i="9"/>
  <c r="YC66" i="9"/>
  <c r="YY66" i="9"/>
  <c r="ZW66" i="9"/>
  <c r="AAS66" i="9"/>
  <c r="ABO66" i="9"/>
  <c r="ACK66" i="9"/>
  <c r="ADG66" i="9"/>
  <c r="AEC66" i="9"/>
  <c r="AEY66" i="9"/>
  <c r="AFU66" i="9"/>
  <c r="AGQ66" i="9"/>
  <c r="AHO66" i="9"/>
  <c r="AIK66" i="9"/>
  <c r="AJE66" i="9"/>
  <c r="AJY66" i="9"/>
  <c r="AKS66" i="9"/>
  <c r="ALM66" i="9"/>
  <c r="AMG66" i="9"/>
  <c r="ANA66" i="9"/>
  <c r="ANU66" i="9"/>
  <c r="AOO66" i="9"/>
  <c r="API66" i="9"/>
  <c r="AQC66" i="9"/>
  <c r="AQW66" i="9"/>
  <c r="ARQ66" i="9"/>
  <c r="ASK66" i="9"/>
  <c r="ATE66" i="9"/>
  <c r="ATY66" i="9"/>
  <c r="AUS66" i="9"/>
  <c r="AVM66" i="9"/>
  <c r="AWG66" i="9"/>
  <c r="AXA66" i="9"/>
  <c r="AXU66" i="9"/>
  <c r="AYO66" i="9"/>
  <c r="AZI66" i="9"/>
  <c r="BAC66" i="9"/>
  <c r="BC66" i="9"/>
  <c r="CA66" i="9"/>
  <c r="CW66" i="9"/>
  <c r="DS66" i="9"/>
  <c r="EO66" i="9"/>
  <c r="FK66" i="9"/>
  <c r="GG66" i="9"/>
  <c r="HC66" i="9"/>
  <c r="HY66" i="9"/>
  <c r="IU66" i="9"/>
  <c r="JS66" i="9"/>
  <c r="KO66" i="9"/>
  <c r="LK66" i="9"/>
  <c r="MG66" i="9"/>
  <c r="NC66" i="9"/>
  <c r="NY66" i="9"/>
  <c r="OU66" i="9"/>
  <c r="PQ66" i="9"/>
  <c r="QM66" i="9"/>
  <c r="RK66" i="9"/>
  <c r="SG66" i="9"/>
  <c r="TC66" i="9"/>
  <c r="TY66" i="9"/>
  <c r="UU66" i="9"/>
  <c r="VQ66" i="9"/>
  <c r="WM66" i="9"/>
  <c r="AI66" i="9"/>
  <c r="BG66" i="9"/>
  <c r="CC66" i="9"/>
  <c r="CY66" i="9"/>
  <c r="DU66" i="9"/>
  <c r="EQ66" i="9"/>
  <c r="FM66" i="9"/>
  <c r="GI66" i="9"/>
  <c r="HE66" i="9"/>
  <c r="IA66" i="9"/>
  <c r="IY66" i="9"/>
  <c r="JU66" i="9"/>
  <c r="KQ66" i="9"/>
  <c r="LM66" i="9"/>
  <c r="MI66" i="9"/>
  <c r="NE66" i="9"/>
  <c r="OA66" i="9"/>
  <c r="OW66" i="9"/>
  <c r="PS66" i="9"/>
  <c r="QQ66" i="9"/>
  <c r="RM66" i="9"/>
  <c r="SI66" i="9"/>
  <c r="TE66" i="9"/>
  <c r="UA66" i="9"/>
  <c r="UW66" i="9"/>
  <c r="VS66" i="9"/>
  <c r="WO66" i="9"/>
  <c r="AM66" i="9"/>
  <c r="BI66" i="9"/>
  <c r="CE66" i="9"/>
  <c r="DA66" i="9"/>
  <c r="DW66" i="9"/>
  <c r="ES66" i="9"/>
  <c r="FO66" i="9"/>
  <c r="GK66" i="9"/>
  <c r="HG66" i="9"/>
  <c r="IE66" i="9"/>
  <c r="JA66" i="9"/>
  <c r="JW66" i="9"/>
  <c r="KS66" i="9"/>
  <c r="LO66" i="9"/>
  <c r="MK66" i="9"/>
  <c r="NG66" i="9"/>
  <c r="OC66" i="9"/>
  <c r="OY66" i="9"/>
  <c r="PW66" i="9"/>
  <c r="QS66" i="9"/>
  <c r="RO66" i="9"/>
  <c r="SK66" i="9"/>
  <c r="TG66" i="9"/>
  <c r="UC66" i="9"/>
  <c r="AO66" i="9"/>
  <c r="BK66" i="9"/>
  <c r="CG66" i="9"/>
  <c r="DC66" i="9"/>
  <c r="DY66" i="9"/>
  <c r="EU66" i="9"/>
  <c r="FQ66" i="9"/>
  <c r="GM66" i="9"/>
  <c r="HK66" i="9"/>
  <c r="IG66" i="9"/>
  <c r="JC66" i="9"/>
  <c r="JY66" i="9"/>
  <c r="KU66" i="9"/>
  <c r="LQ66" i="9"/>
  <c r="MM66" i="9"/>
  <c r="NI66" i="9"/>
  <c r="OE66" i="9"/>
  <c r="AU66" i="9"/>
  <c r="BQ66" i="9"/>
  <c r="CM66" i="9"/>
  <c r="DI66" i="9"/>
  <c r="EE66" i="9"/>
  <c r="FC66" i="9"/>
  <c r="FY66" i="9"/>
  <c r="GU66" i="9"/>
  <c r="HQ66" i="9"/>
  <c r="IM66" i="9"/>
  <c r="JI66" i="9"/>
  <c r="KE66" i="9"/>
  <c r="LA66" i="9"/>
  <c r="LW66" i="9"/>
  <c r="MU66" i="9"/>
  <c r="NQ66" i="9"/>
  <c r="OM66" i="9"/>
  <c r="PI66" i="9"/>
  <c r="QE66" i="9"/>
  <c r="RA66" i="9"/>
  <c r="RW66" i="9"/>
  <c r="SS66" i="9"/>
  <c r="TO66" i="9"/>
  <c r="UM66" i="9"/>
  <c r="VI66" i="9"/>
  <c r="WE66" i="9"/>
  <c r="XA66" i="9"/>
  <c r="XW66" i="9"/>
  <c r="YS66" i="9"/>
  <c r="ZO66" i="9"/>
  <c r="AAK66" i="9"/>
  <c r="ABG66" i="9"/>
  <c r="ACE66" i="9"/>
  <c r="ADA66" i="9"/>
  <c r="ADW66" i="9"/>
  <c r="AES66" i="9"/>
  <c r="AFO66" i="9"/>
  <c r="AGK66" i="9"/>
  <c r="AHG66" i="9"/>
  <c r="AIC66" i="9"/>
  <c r="AIY66" i="9"/>
  <c r="AJS66" i="9"/>
  <c r="AKM66" i="9"/>
  <c r="ALG66" i="9"/>
  <c r="CK66" i="9"/>
  <c r="GS66" i="9"/>
  <c r="KY66" i="9"/>
  <c r="PE66" i="9"/>
  <c r="RU66" i="9"/>
  <c r="UY66" i="9"/>
  <c r="WW66" i="9"/>
  <c r="YK66" i="9"/>
  <c r="ZY66" i="9"/>
  <c r="ABC66" i="9"/>
  <c r="ACQ66" i="9"/>
  <c r="AEE66" i="9"/>
  <c r="AFK66" i="9"/>
  <c r="AGY66" i="9"/>
  <c r="AIM66" i="9"/>
  <c r="AJO66" i="9"/>
  <c r="AKW66" i="9"/>
  <c r="ALW66" i="9"/>
  <c r="AMU66" i="9"/>
  <c r="ANW66" i="9"/>
  <c r="AOU66" i="9"/>
  <c r="APS66" i="9"/>
  <c r="AQQ66" i="9"/>
  <c r="ARS66" i="9"/>
  <c r="ASQ66" i="9"/>
  <c r="ATO66" i="9"/>
  <c r="AUM66" i="9"/>
  <c r="AVO66" i="9"/>
  <c r="AWM66" i="9"/>
  <c r="AXK66" i="9"/>
  <c r="AYI66" i="9"/>
  <c r="AZK66" i="9"/>
  <c r="BAI66" i="9"/>
  <c r="BBE66" i="9"/>
  <c r="BCA66" i="9"/>
  <c r="BCW66" i="9"/>
  <c r="BDS66" i="9"/>
  <c r="BEQ66" i="9"/>
  <c r="BFM66" i="9"/>
  <c r="BGI66" i="9"/>
  <c r="BHE66" i="9"/>
  <c r="BIA66" i="9"/>
  <c r="BIW66" i="9"/>
  <c r="BJS66" i="9"/>
  <c r="BKO66" i="9"/>
  <c r="BLK66" i="9"/>
  <c r="BMI66" i="9"/>
  <c r="BNE66" i="9"/>
  <c r="BOA66" i="9"/>
  <c r="BOW66" i="9"/>
  <c r="BPS66" i="9"/>
  <c r="BQO66" i="9"/>
  <c r="BRK66" i="9"/>
  <c r="BSG66" i="9"/>
  <c r="BTC66" i="9"/>
  <c r="BUA66" i="9"/>
  <c r="BUW66" i="9"/>
  <c r="BVS66" i="9"/>
  <c r="BWO66" i="9"/>
  <c r="BXK66" i="9"/>
  <c r="BYG66" i="9"/>
  <c r="BZC66" i="9"/>
  <c r="BZY66" i="9"/>
  <c r="CAU66" i="9"/>
  <c r="CBS66" i="9"/>
  <c r="CCO66" i="9"/>
  <c r="CDK66" i="9"/>
  <c r="CEG66" i="9"/>
  <c r="CFC66" i="9"/>
  <c r="CFY66" i="9"/>
  <c r="CGU66" i="9"/>
  <c r="CHQ66" i="9"/>
  <c r="CIM66" i="9"/>
  <c r="CJK66" i="9"/>
  <c r="CKG66" i="9"/>
  <c r="CLC66" i="9"/>
  <c r="CLY66" i="9"/>
  <c r="CMU66" i="9"/>
  <c r="CNQ66" i="9"/>
  <c r="COM66" i="9"/>
  <c r="CPI66" i="9"/>
  <c r="CQE66" i="9"/>
  <c r="CRC66" i="9"/>
  <c r="CRY66" i="9"/>
  <c r="CSU66" i="9"/>
  <c r="CTQ66" i="9"/>
  <c r="CUM66" i="9"/>
  <c r="CVI66" i="9"/>
  <c r="CWE66" i="9"/>
  <c r="CXA66" i="9"/>
  <c r="CXW66" i="9"/>
  <c r="CYU66" i="9"/>
  <c r="CZQ66" i="9"/>
  <c r="DAM66" i="9"/>
  <c r="DBI66" i="9"/>
  <c r="DCE66" i="9"/>
  <c r="DDA66" i="9"/>
  <c r="DDW66" i="9"/>
  <c r="DES66" i="9"/>
  <c r="DFO66" i="9"/>
  <c r="DGM66" i="9"/>
  <c r="DHI66" i="9"/>
  <c r="DIE66" i="9"/>
  <c r="DIY66" i="9"/>
  <c r="DJS66" i="9"/>
  <c r="DKM66" i="9"/>
  <c r="DLG66" i="9"/>
  <c r="DMA66" i="9"/>
  <c r="DMU66" i="9"/>
  <c r="DNO66" i="9"/>
  <c r="DOI66" i="9"/>
  <c r="DPC66" i="9"/>
  <c r="DPW66" i="9"/>
  <c r="DQQ66" i="9"/>
  <c r="DRK66" i="9"/>
  <c r="DSE66" i="9"/>
  <c r="DSY66" i="9"/>
  <c r="DTS66" i="9"/>
  <c r="DUM66" i="9"/>
  <c r="DVG66" i="9"/>
  <c r="DWA66" i="9"/>
  <c r="DWU66" i="9"/>
  <c r="DXO66" i="9"/>
  <c r="DYI66" i="9"/>
  <c r="DZC66" i="9"/>
  <c r="DZW66" i="9"/>
  <c r="EAQ66" i="9"/>
  <c r="EBK66" i="9"/>
  <c r="ECE66" i="9"/>
  <c r="ECY66" i="9"/>
  <c r="EDS66" i="9"/>
  <c r="EEM66" i="9"/>
  <c r="EFG66" i="9"/>
  <c r="EGA66" i="9"/>
  <c r="EGU66" i="9"/>
  <c r="EHO66" i="9"/>
  <c r="EII66" i="9"/>
  <c r="EJC66" i="9"/>
  <c r="EJW66" i="9"/>
  <c r="EKQ66" i="9"/>
  <c r="ELK66" i="9"/>
  <c r="EME66" i="9"/>
  <c r="EMY66" i="9"/>
  <c r="ENS66" i="9"/>
  <c r="EOM66" i="9"/>
  <c r="EPG66" i="9"/>
  <c r="EQA66" i="9"/>
  <c r="EQU66" i="9"/>
  <c r="ERO66" i="9"/>
  <c r="ESI66" i="9"/>
  <c r="ETC66" i="9"/>
  <c r="ETW66" i="9"/>
  <c r="EUQ66" i="9"/>
  <c r="EVK66" i="9"/>
  <c r="EWE66" i="9"/>
  <c r="EWY66" i="9"/>
  <c r="EXS66" i="9"/>
  <c r="EYM66" i="9"/>
  <c r="EZG66" i="9"/>
  <c r="FAA66" i="9"/>
  <c r="FAU66" i="9"/>
  <c r="FBO66" i="9"/>
  <c r="FCI66" i="9"/>
  <c r="FDC66" i="9"/>
  <c r="FDW66" i="9"/>
  <c r="FEQ66" i="9"/>
  <c r="FFK66" i="9"/>
  <c r="FGE66" i="9"/>
  <c r="FGY66" i="9"/>
  <c r="FHS66" i="9"/>
  <c r="FIM66" i="9"/>
  <c r="FJG66" i="9"/>
  <c r="FKA66" i="9"/>
  <c r="FKU66" i="9"/>
  <c r="FLO66" i="9"/>
  <c r="FMI66" i="9"/>
  <c r="FNC66" i="9"/>
  <c r="FNW66" i="9"/>
  <c r="FOQ66" i="9"/>
  <c r="FPK66" i="9"/>
  <c r="FQE66" i="9"/>
  <c r="FQY66" i="9"/>
  <c r="FRS66" i="9"/>
  <c r="FSM66" i="9"/>
  <c r="FTG66" i="9"/>
  <c r="FUA66" i="9"/>
  <c r="FUU66" i="9"/>
  <c r="FVO66" i="9"/>
  <c r="FWI66" i="9"/>
  <c r="FXC66" i="9"/>
  <c r="FXW66" i="9"/>
  <c r="FYQ66" i="9"/>
  <c r="FZK66" i="9"/>
  <c r="DE66" i="9"/>
  <c r="HM66" i="9"/>
  <c r="LS66" i="9"/>
  <c r="PG66" i="9"/>
  <c r="SM66" i="9"/>
  <c r="VA66" i="9"/>
  <c r="WY66" i="9"/>
  <c r="YM66" i="9"/>
  <c r="AAA66" i="9"/>
  <c r="ABE66" i="9"/>
  <c r="ACS66" i="9"/>
  <c r="AEG66" i="9"/>
  <c r="AFM66" i="9"/>
  <c r="AHA66" i="9"/>
  <c r="AIO66" i="9"/>
  <c r="AJQ66" i="9"/>
  <c r="AKY66" i="9"/>
  <c r="ALY66" i="9"/>
  <c r="AMY66" i="9"/>
  <c r="ANY66" i="9"/>
  <c r="AOW66" i="9"/>
  <c r="APU66" i="9"/>
  <c r="AQU66" i="9"/>
  <c r="ARU66" i="9"/>
  <c r="ASS66" i="9"/>
  <c r="ATQ66" i="9"/>
  <c r="AUQ66" i="9"/>
  <c r="AVQ66" i="9"/>
  <c r="AWO66" i="9"/>
  <c r="AXM66" i="9"/>
  <c r="AYM66" i="9"/>
  <c r="AZM66" i="9"/>
  <c r="BAK66" i="9"/>
  <c r="BBG66" i="9"/>
  <c r="BCC66" i="9"/>
  <c r="BCY66" i="9"/>
  <c r="BDW66" i="9"/>
  <c r="BES66" i="9"/>
  <c r="BFO66" i="9"/>
  <c r="BGK66" i="9"/>
  <c r="BHG66" i="9"/>
  <c r="BIC66" i="9"/>
  <c r="BIY66" i="9"/>
  <c r="BJU66" i="9"/>
  <c r="BKQ66" i="9"/>
  <c r="BLO66" i="9"/>
  <c r="BMK66" i="9"/>
  <c r="BNG66" i="9"/>
  <c r="BOC66" i="9"/>
  <c r="BOY66" i="9"/>
  <c r="BPU66" i="9"/>
  <c r="BQQ66" i="9"/>
  <c r="BRM66" i="9"/>
  <c r="BSI66" i="9"/>
  <c r="BTG66" i="9"/>
  <c r="BUC66" i="9"/>
  <c r="BUY66" i="9"/>
  <c r="BVU66" i="9"/>
  <c r="BWQ66" i="9"/>
  <c r="BXM66" i="9"/>
  <c r="BYI66" i="9"/>
  <c r="BZE66" i="9"/>
  <c r="CAA66" i="9"/>
  <c r="CAY66" i="9"/>
  <c r="CBU66" i="9"/>
  <c r="CCQ66" i="9"/>
  <c r="CDM66" i="9"/>
  <c r="CEI66" i="9"/>
  <c r="CFE66" i="9"/>
  <c r="CGA66" i="9"/>
  <c r="CGW66" i="9"/>
  <c r="CHS66" i="9"/>
  <c r="CIQ66" i="9"/>
  <c r="CJM66" i="9"/>
  <c r="CKI66" i="9"/>
  <c r="CLE66" i="9"/>
  <c r="CMA66" i="9"/>
  <c r="CMW66" i="9"/>
  <c r="CNS66" i="9"/>
  <c r="COO66" i="9"/>
  <c r="CPK66" i="9"/>
  <c r="CQI66" i="9"/>
  <c r="CRE66" i="9"/>
  <c r="CSA66" i="9"/>
  <c r="CSW66" i="9"/>
  <c r="CTS66" i="9"/>
  <c r="CUO66" i="9"/>
  <c r="CVK66" i="9"/>
  <c r="DG66" i="9"/>
  <c r="HO66" i="9"/>
  <c r="LU66" i="9"/>
  <c r="PY66" i="9"/>
  <c r="SO66" i="9"/>
  <c r="VC66" i="9"/>
  <c r="XI66" i="9"/>
  <c r="YO66" i="9"/>
  <c r="AAC66" i="9"/>
  <c r="ABQ66" i="9"/>
  <c r="ACU66" i="9"/>
  <c r="AEI66" i="9"/>
  <c r="AFW66" i="9"/>
  <c r="AHC66" i="9"/>
  <c r="AIQ66" i="9"/>
  <c r="AKA66" i="9"/>
  <c r="ALA66" i="9"/>
  <c r="AMA66" i="9"/>
  <c r="ANC66" i="9"/>
  <c r="AOA66" i="9"/>
  <c r="AOY66" i="9"/>
  <c r="APW66" i="9"/>
  <c r="AQY66" i="9"/>
  <c r="ARW66" i="9"/>
  <c r="ASU66" i="9"/>
  <c r="ATS66" i="9"/>
  <c r="AUU66" i="9"/>
  <c r="AVS66" i="9"/>
  <c r="AWQ66" i="9"/>
  <c r="AXO66" i="9"/>
  <c r="AYQ66" i="9"/>
  <c r="AZO66" i="9"/>
  <c r="BAM66" i="9"/>
  <c r="BBI66" i="9"/>
  <c r="BCE66" i="9"/>
  <c r="BDC66" i="9"/>
  <c r="BDY66" i="9"/>
  <c r="BEU66" i="9"/>
  <c r="BFQ66" i="9"/>
  <c r="BGM66" i="9"/>
  <c r="BHI66" i="9"/>
  <c r="BIE66" i="9"/>
  <c r="BJA66" i="9"/>
  <c r="BJW66" i="9"/>
  <c r="BKU66" i="9"/>
  <c r="BLQ66" i="9"/>
  <c r="BMM66" i="9"/>
  <c r="BNI66" i="9"/>
  <c r="BOE66" i="9"/>
  <c r="BPA66" i="9"/>
  <c r="BPW66" i="9"/>
  <c r="BQS66" i="9"/>
  <c r="BRO66" i="9"/>
  <c r="BSM66" i="9"/>
  <c r="BTI66" i="9"/>
  <c r="BUE66" i="9"/>
  <c r="BVA66" i="9"/>
  <c r="BVW66" i="9"/>
  <c r="BWS66" i="9"/>
  <c r="BXO66" i="9"/>
  <c r="BYK66" i="9"/>
  <c r="BZG66" i="9"/>
  <c r="CAE66" i="9"/>
  <c r="CBA66" i="9"/>
  <c r="CBW66" i="9"/>
  <c r="CCS66" i="9"/>
  <c r="CDO66" i="9"/>
  <c r="CEK66" i="9"/>
  <c r="CFG66" i="9"/>
  <c r="CGC66" i="9"/>
  <c r="CGY66" i="9"/>
  <c r="CHW66" i="9"/>
  <c r="CIS66" i="9"/>
  <c r="CJO66" i="9"/>
  <c r="CKK66" i="9"/>
  <c r="CLG66" i="9"/>
  <c r="CMC66" i="9"/>
  <c r="CMY66" i="9"/>
  <c r="CNU66" i="9"/>
  <c r="COQ66" i="9"/>
  <c r="CPO66" i="9"/>
  <c r="CQK66" i="9"/>
  <c r="CRG66" i="9"/>
  <c r="CSC66" i="9"/>
  <c r="CSY66" i="9"/>
  <c r="CTU66" i="9"/>
  <c r="CUQ66" i="9"/>
  <c r="CVM66" i="9"/>
  <c r="EA66" i="9"/>
  <c r="II66" i="9"/>
  <c r="MO66" i="9"/>
  <c r="QA66" i="9"/>
  <c r="SQ66" i="9"/>
  <c r="VG66" i="9"/>
  <c r="XK66" i="9"/>
  <c r="YQ66" i="9"/>
  <c r="AAE66" i="9"/>
  <c r="ABS66" i="9"/>
  <c r="ACY66" i="9"/>
  <c r="AEM66" i="9"/>
  <c r="AGA66" i="9"/>
  <c r="AHE66" i="9"/>
  <c r="AIS66" i="9"/>
  <c r="AKC66" i="9"/>
  <c r="ALC66" i="9"/>
  <c r="AME66" i="9"/>
  <c r="ANE66" i="9"/>
  <c r="AOC66" i="9"/>
  <c r="APA66" i="9"/>
  <c r="AQA66" i="9"/>
  <c r="ARA66" i="9"/>
  <c r="ARY66" i="9"/>
  <c r="ASW66" i="9"/>
  <c r="ATW66" i="9"/>
  <c r="AUW66" i="9"/>
  <c r="AVU66" i="9"/>
  <c r="AWS66" i="9"/>
  <c r="AXS66" i="9"/>
  <c r="AYS66" i="9"/>
  <c r="AZQ66" i="9"/>
  <c r="BAO66" i="9"/>
  <c r="BBK66" i="9"/>
  <c r="BCI66" i="9"/>
  <c r="BDE66" i="9"/>
  <c r="BEA66" i="9"/>
  <c r="BEW66" i="9"/>
  <c r="BFS66" i="9"/>
  <c r="BGO66" i="9"/>
  <c r="BHK66" i="9"/>
  <c r="BIG66" i="9"/>
  <c r="BJC66" i="9"/>
  <c r="BKA66" i="9"/>
  <c r="BKW66" i="9"/>
  <c r="BLS66" i="9"/>
  <c r="BMO66" i="9"/>
  <c r="BNK66" i="9"/>
  <c r="BOG66" i="9"/>
  <c r="BPC66" i="9"/>
  <c r="BPY66" i="9"/>
  <c r="BQU66" i="9"/>
  <c r="BRS66" i="9"/>
  <c r="BSO66" i="9"/>
  <c r="BTK66" i="9"/>
  <c r="BUG66" i="9"/>
  <c r="BVC66" i="9"/>
  <c r="BVY66" i="9"/>
  <c r="BWU66" i="9"/>
  <c r="BXQ66" i="9"/>
  <c r="BYM66" i="9"/>
  <c r="BZK66" i="9"/>
  <c r="CAG66" i="9"/>
  <c r="CBC66" i="9"/>
  <c r="CBY66" i="9"/>
  <c r="CCU66" i="9"/>
  <c r="CDQ66" i="9"/>
  <c r="CEM66" i="9"/>
  <c r="CFI66" i="9"/>
  <c r="CGE66" i="9"/>
  <c r="CHC66" i="9"/>
  <c r="CHY66" i="9"/>
  <c r="CIU66" i="9"/>
  <c r="CJQ66" i="9"/>
  <c r="CKM66" i="9"/>
  <c r="CLI66" i="9"/>
  <c r="CME66" i="9"/>
  <c r="CNA66" i="9"/>
  <c r="EC66" i="9"/>
  <c r="IK66" i="9"/>
  <c r="MQ66" i="9"/>
  <c r="QC66" i="9"/>
  <c r="TI66" i="9"/>
  <c r="VU66" i="9"/>
  <c r="XO66" i="9"/>
  <c r="ZC66" i="9"/>
  <c r="AAG66" i="9"/>
  <c r="ABU66" i="9"/>
  <c r="ADI66" i="9"/>
  <c r="AEO66" i="9"/>
  <c r="AGC66" i="9"/>
  <c r="AHQ66" i="9"/>
  <c r="AIU66" i="9"/>
  <c r="AKE66" i="9"/>
  <c r="ALE66" i="9"/>
  <c r="AMI66" i="9"/>
  <c r="ANG66" i="9"/>
  <c r="AOE66" i="9"/>
  <c r="APC66" i="9"/>
  <c r="AQE66" i="9"/>
  <c r="ARC66" i="9"/>
  <c r="ASA66" i="9"/>
  <c r="ASY66" i="9"/>
  <c r="AUA66" i="9"/>
  <c r="AUY66" i="9"/>
  <c r="AVW66" i="9"/>
  <c r="AWU66" i="9"/>
  <c r="AXW66" i="9"/>
  <c r="AYU66" i="9"/>
  <c r="AZS66" i="9"/>
  <c r="BAQ66" i="9"/>
  <c r="BBO66" i="9"/>
  <c r="BCK66" i="9"/>
  <c r="BDG66" i="9"/>
  <c r="BEC66" i="9"/>
  <c r="BEY66" i="9"/>
  <c r="BFU66" i="9"/>
  <c r="BGQ66" i="9"/>
  <c r="BHM66" i="9"/>
  <c r="BII66" i="9"/>
  <c r="BJG66" i="9"/>
  <c r="BKC66" i="9"/>
  <c r="BKY66" i="9"/>
  <c r="BLU66" i="9"/>
  <c r="BMQ66" i="9"/>
  <c r="BNM66" i="9"/>
  <c r="BOI66" i="9"/>
  <c r="BPE66" i="9"/>
  <c r="BQA66" i="9"/>
  <c r="BQY66" i="9"/>
  <c r="BRU66" i="9"/>
  <c r="BSQ66" i="9"/>
  <c r="BTM66" i="9"/>
  <c r="BUI66" i="9"/>
  <c r="BVE66" i="9"/>
  <c r="BWA66" i="9"/>
  <c r="BWW66" i="9"/>
  <c r="BXS66" i="9"/>
  <c r="BYQ66" i="9"/>
  <c r="BZM66" i="9"/>
  <c r="CAI66" i="9"/>
  <c r="CBE66" i="9"/>
  <c r="CCA66" i="9"/>
  <c r="CCW66" i="9"/>
  <c r="CDS66" i="9"/>
  <c r="CEO66" i="9"/>
  <c r="CFK66" i="9"/>
  <c r="CGI66" i="9"/>
  <c r="CHE66" i="9"/>
  <c r="CIA66" i="9"/>
  <c r="CIW66" i="9"/>
  <c r="CJS66" i="9"/>
  <c r="CKO66" i="9"/>
  <c r="CLK66" i="9"/>
  <c r="CMG66" i="9"/>
  <c r="CNC66" i="9"/>
  <c r="COA66" i="9"/>
  <c r="COW66" i="9"/>
  <c r="CPS66" i="9"/>
  <c r="CQO66" i="9"/>
  <c r="CRK66" i="9"/>
  <c r="CSG66" i="9"/>
  <c r="CTC66" i="9"/>
  <c r="CTY66" i="9"/>
  <c r="CUU66" i="9"/>
  <c r="CVS66" i="9"/>
  <c r="CWO66" i="9"/>
  <c r="CXK66" i="9"/>
  <c r="CYG66" i="9"/>
  <c r="CZC66" i="9"/>
  <c r="CZY66" i="9"/>
  <c r="DAU66" i="9"/>
  <c r="DBQ66" i="9"/>
  <c r="DCM66" i="9"/>
  <c r="AQ66" i="9"/>
  <c r="EW66" i="9"/>
  <c r="JE66" i="9"/>
  <c r="NK66" i="9"/>
  <c r="QU66" i="9"/>
  <c r="TK66" i="9"/>
  <c r="VW66" i="9"/>
  <c r="XQ66" i="9"/>
  <c r="ZE66" i="9"/>
  <c r="AAI66" i="9"/>
  <c r="ABW66" i="9"/>
  <c r="ADK66" i="9"/>
  <c r="AEQ66" i="9"/>
  <c r="AGE66" i="9"/>
  <c r="AHS66" i="9"/>
  <c r="AIW66" i="9"/>
  <c r="AKG66" i="9"/>
  <c r="ALK66" i="9"/>
  <c r="AMK66" i="9"/>
  <c r="ANI66" i="9"/>
  <c r="AOG66" i="9"/>
  <c r="APG66" i="9"/>
  <c r="AQG66" i="9"/>
  <c r="ARE66" i="9"/>
  <c r="ASC66" i="9"/>
  <c r="ATC66" i="9"/>
  <c r="AUC66" i="9"/>
  <c r="AVA66" i="9"/>
  <c r="AVY66" i="9"/>
  <c r="AWY66" i="9"/>
  <c r="AXY66" i="9"/>
  <c r="AYW66" i="9"/>
  <c r="AZU66" i="9"/>
  <c r="BAU66" i="9"/>
  <c r="BBQ66" i="9"/>
  <c r="BCM66" i="9"/>
  <c r="BDI66" i="9"/>
  <c r="BEE66" i="9"/>
  <c r="BFA66" i="9"/>
  <c r="BFW66" i="9"/>
  <c r="BGS66" i="9"/>
  <c r="BHO66" i="9"/>
  <c r="BIM66" i="9"/>
  <c r="BJI66" i="9"/>
  <c r="BKE66" i="9"/>
  <c r="BLA66" i="9"/>
  <c r="BLW66" i="9"/>
  <c r="BMS66" i="9"/>
  <c r="BNO66" i="9"/>
  <c r="BOK66" i="9"/>
  <c r="BPG66" i="9"/>
  <c r="BQE66" i="9"/>
  <c r="BRA66" i="9"/>
  <c r="BRW66" i="9"/>
  <c r="BSS66" i="9"/>
  <c r="BTO66" i="9"/>
  <c r="BUK66" i="9"/>
  <c r="BVG66" i="9"/>
  <c r="BWC66" i="9"/>
  <c r="BWY66" i="9"/>
  <c r="BXW66" i="9"/>
  <c r="BYS66" i="9"/>
  <c r="BZO66" i="9"/>
  <c r="CAK66" i="9"/>
  <c r="AS66" i="9"/>
  <c r="EY66" i="9"/>
  <c r="JG66" i="9"/>
  <c r="NO66" i="9"/>
  <c r="QW66" i="9"/>
  <c r="TM66" i="9"/>
  <c r="WA66" i="9"/>
  <c r="XS66" i="9"/>
  <c r="ZG66" i="9"/>
  <c r="AAU66" i="9"/>
  <c r="ABY66" i="9"/>
  <c r="ADM66" i="9"/>
  <c r="AFA66" i="9"/>
  <c r="AGG66" i="9"/>
  <c r="AHU66" i="9"/>
  <c r="AJG66" i="9"/>
  <c r="AKI66" i="9"/>
  <c r="ALO66" i="9"/>
  <c r="AMM66" i="9"/>
  <c r="ANK66" i="9"/>
  <c r="AOI66" i="9"/>
  <c r="APK66" i="9"/>
  <c r="AQI66" i="9"/>
  <c r="ARG66" i="9"/>
  <c r="ASE66" i="9"/>
  <c r="ATG66" i="9"/>
  <c r="AUE66" i="9"/>
  <c r="AVC66" i="9"/>
  <c r="AWA66" i="9"/>
  <c r="AXC66" i="9"/>
  <c r="AYA66" i="9"/>
  <c r="AYY66" i="9"/>
  <c r="AZW66" i="9"/>
  <c r="BAW66" i="9"/>
  <c r="BBS66" i="9"/>
  <c r="BCO66" i="9"/>
  <c r="BDK66" i="9"/>
  <c r="BEG66" i="9"/>
  <c r="BFC66" i="9"/>
  <c r="BFY66" i="9"/>
  <c r="BGU66" i="9"/>
  <c r="BHS66" i="9"/>
  <c r="BIO66" i="9"/>
  <c r="BJK66" i="9"/>
  <c r="BKG66" i="9"/>
  <c r="BLC66" i="9"/>
  <c r="BLY66" i="9"/>
  <c r="BMU66" i="9"/>
  <c r="BNQ66" i="9"/>
  <c r="BOM66" i="9"/>
  <c r="BPK66" i="9"/>
  <c r="BQG66" i="9"/>
  <c r="BRC66" i="9"/>
  <c r="BRY66" i="9"/>
  <c r="BSU66" i="9"/>
  <c r="BTQ66" i="9"/>
  <c r="BUM66" i="9"/>
  <c r="BVI66" i="9"/>
  <c r="BWE66" i="9"/>
  <c r="BXC66" i="9"/>
  <c r="BXY66" i="9"/>
  <c r="BM66" i="9"/>
  <c r="FS66" i="9"/>
  <c r="KA66" i="9"/>
  <c r="OI66" i="9"/>
  <c r="QY66" i="9"/>
  <c r="UE66" i="9"/>
  <c r="WC66" i="9"/>
  <c r="XU66" i="9"/>
  <c r="ZI66" i="9"/>
  <c r="AAW66" i="9"/>
  <c r="ACA66" i="9"/>
  <c r="ADO66" i="9"/>
  <c r="AFC66" i="9"/>
  <c r="AGI66" i="9"/>
  <c r="AHW66" i="9"/>
  <c r="AJI66" i="9"/>
  <c r="AKK66" i="9"/>
  <c r="ALQ66" i="9"/>
  <c r="AMO66" i="9"/>
  <c r="ANM66" i="9"/>
  <c r="AOM66" i="9"/>
  <c r="APM66" i="9"/>
  <c r="AQK66" i="9"/>
  <c r="ARI66" i="9"/>
  <c r="ASI66" i="9"/>
  <c r="ATI66" i="9"/>
  <c r="AUG66" i="9"/>
  <c r="AVE66" i="9"/>
  <c r="AWE66" i="9"/>
  <c r="AXE66" i="9"/>
  <c r="AYC66" i="9"/>
  <c r="AZA66" i="9"/>
  <c r="BAA66" i="9"/>
  <c r="BAY66" i="9"/>
  <c r="BBU66" i="9"/>
  <c r="BCQ66" i="9"/>
  <c r="BDM66" i="9"/>
  <c r="BEI66" i="9"/>
  <c r="BFE66" i="9"/>
  <c r="BGA66" i="9"/>
  <c r="BGY66" i="9"/>
  <c r="BHU66" i="9"/>
  <c r="BIQ66" i="9"/>
  <c r="BJM66" i="9"/>
  <c r="BKI66" i="9"/>
  <c r="BLE66" i="9"/>
  <c r="BMA66" i="9"/>
  <c r="BMW66" i="9"/>
  <c r="BNS66" i="9"/>
  <c r="BOQ66" i="9"/>
  <c r="BPM66" i="9"/>
  <c r="BQI66" i="9"/>
  <c r="BRE66" i="9"/>
  <c r="BSA66" i="9"/>
  <c r="BSW66" i="9"/>
  <c r="BTS66" i="9"/>
  <c r="BUO66" i="9"/>
  <c r="BVK66" i="9"/>
  <c r="BWI66" i="9"/>
  <c r="BXE66" i="9"/>
  <c r="BYA66" i="9"/>
  <c r="BYW66" i="9"/>
  <c r="BZS66" i="9"/>
  <c r="CAO66" i="9"/>
  <c r="CBK66" i="9"/>
  <c r="CCG66" i="9"/>
  <c r="CDC66" i="9"/>
  <c r="CEA66" i="9"/>
  <c r="CEW66" i="9"/>
  <c r="CFS66" i="9"/>
  <c r="CGO66" i="9"/>
  <c r="CHK66" i="9"/>
  <c r="CIG66" i="9"/>
  <c r="CJC66" i="9"/>
  <c r="CJY66" i="9"/>
  <c r="CKU66" i="9"/>
  <c r="CLS66" i="9"/>
  <c r="CMO66" i="9"/>
  <c r="CNK66" i="9"/>
  <c r="COG66" i="9"/>
  <c r="CPC66" i="9"/>
  <c r="CPY66" i="9"/>
  <c r="CQU66" i="9"/>
  <c r="CRQ66" i="9"/>
  <c r="CSM66" i="9"/>
  <c r="BO66" i="9"/>
  <c r="UG66" i="9"/>
  <c r="ACM66" i="9"/>
  <c r="AJK66" i="9"/>
  <c r="AOQ66" i="9"/>
  <c r="ATK66" i="9"/>
  <c r="AYE66" i="9"/>
  <c r="BCS66" i="9"/>
  <c r="BHA66" i="9"/>
  <c r="BLG66" i="9"/>
  <c r="BPO66" i="9"/>
  <c r="BTU66" i="9"/>
  <c r="BYC66" i="9"/>
  <c r="CAS66" i="9"/>
  <c r="CDA66" i="9"/>
  <c r="CFA66" i="9"/>
  <c r="CHI66" i="9"/>
  <c r="CJG66" i="9"/>
  <c r="CLO66" i="9"/>
  <c r="CNO66" i="9"/>
  <c r="CPG66" i="9"/>
  <c r="CQY66" i="9"/>
  <c r="CSS66" i="9"/>
  <c r="CUG66" i="9"/>
  <c r="CVU66" i="9"/>
  <c r="CWU66" i="9"/>
  <c r="CXU66" i="9"/>
  <c r="CYY66" i="9"/>
  <c r="DAA66" i="9"/>
  <c r="DBC66" i="9"/>
  <c r="DCC66" i="9"/>
  <c r="DDE66" i="9"/>
  <c r="DEE66" i="9"/>
  <c r="DFC66" i="9"/>
  <c r="DGA66" i="9"/>
  <c r="DGY66" i="9"/>
  <c r="DHW66" i="9"/>
  <c r="DIU66" i="9"/>
  <c r="DJQ66" i="9"/>
  <c r="DKO66" i="9"/>
  <c r="DLK66" i="9"/>
  <c r="DMG66" i="9"/>
  <c r="DNC66" i="9"/>
  <c r="DNY66" i="9"/>
  <c r="DOU66" i="9"/>
  <c r="DPQ66" i="9"/>
  <c r="DQM66" i="9"/>
  <c r="DRI66" i="9"/>
  <c r="DSG66" i="9"/>
  <c r="DTC66" i="9"/>
  <c r="DTY66" i="9"/>
  <c r="DUU66" i="9"/>
  <c r="DVQ66" i="9"/>
  <c r="DWM66" i="9"/>
  <c r="DXI66" i="9"/>
  <c r="DYE66" i="9"/>
  <c r="DZA66" i="9"/>
  <c r="DZY66" i="9"/>
  <c r="EAU66" i="9"/>
  <c r="EBQ66" i="9"/>
  <c r="ECM66" i="9"/>
  <c r="EDI66" i="9"/>
  <c r="EEE66" i="9"/>
  <c r="EFA66" i="9"/>
  <c r="EFW66" i="9"/>
  <c r="EGS66" i="9"/>
  <c r="EHQ66" i="9"/>
  <c r="EIM66" i="9"/>
  <c r="EJI66" i="9"/>
  <c r="EKE66" i="9"/>
  <c r="ELA66" i="9"/>
  <c r="ELW66" i="9"/>
  <c r="EMS66" i="9"/>
  <c r="ENO66" i="9"/>
  <c r="EOK66" i="9"/>
  <c r="EPI66" i="9"/>
  <c r="EQE66" i="9"/>
  <c r="ERA66" i="9"/>
  <c r="ERW66" i="9"/>
  <c r="ESS66" i="9"/>
  <c r="ETO66" i="9"/>
  <c r="EUK66" i="9"/>
  <c r="EVG66" i="9"/>
  <c r="EWC66" i="9"/>
  <c r="EXA66" i="9"/>
  <c r="EXW66" i="9"/>
  <c r="EYS66" i="9"/>
  <c r="EZO66" i="9"/>
  <c r="FAK66" i="9"/>
  <c r="FBG66" i="9"/>
  <c r="FCC66" i="9"/>
  <c r="FCY66" i="9"/>
  <c r="FDU66" i="9"/>
  <c r="FES66" i="9"/>
  <c r="FFO66" i="9"/>
  <c r="FGK66" i="9"/>
  <c r="FHG66" i="9"/>
  <c r="FIC66" i="9"/>
  <c r="FIY66" i="9"/>
  <c r="FJU66" i="9"/>
  <c r="FKQ66" i="9"/>
  <c r="FLM66" i="9"/>
  <c r="FMK66" i="9"/>
  <c r="FNG66" i="9"/>
  <c r="FOC66" i="9"/>
  <c r="FOY66" i="9"/>
  <c r="FPU66" i="9"/>
  <c r="FQQ66" i="9"/>
  <c r="FRM66" i="9"/>
  <c r="FSI66" i="9"/>
  <c r="FTE66" i="9"/>
  <c r="FUC66" i="9"/>
  <c r="FUY66" i="9"/>
  <c r="FVU66" i="9"/>
  <c r="FWQ66" i="9"/>
  <c r="FXM66" i="9"/>
  <c r="FYI66" i="9"/>
  <c r="FZE66" i="9"/>
  <c r="GAA66" i="9"/>
  <c r="GAU66" i="9"/>
  <c r="GBO66" i="9"/>
  <c r="GCI66" i="9"/>
  <c r="GDC66" i="9"/>
  <c r="GDW66" i="9"/>
  <c r="GEQ66" i="9"/>
  <c r="GFK66" i="9"/>
  <c r="GGE66" i="9"/>
  <c r="GGY66" i="9"/>
  <c r="GHS66" i="9"/>
  <c r="GIM66" i="9"/>
  <c r="GJG66" i="9"/>
  <c r="GKA66" i="9"/>
  <c r="GKU66" i="9"/>
  <c r="GLO66" i="9"/>
  <c r="GMI66" i="9"/>
  <c r="GNC66" i="9"/>
  <c r="GNW66" i="9"/>
  <c r="GOQ66" i="9"/>
  <c r="GPK66" i="9"/>
  <c r="GQE66" i="9"/>
  <c r="GQY66" i="9"/>
  <c r="GRS66" i="9"/>
  <c r="GSM66" i="9"/>
  <c r="GTG66" i="9"/>
  <c r="GUA66" i="9"/>
  <c r="GUU66" i="9"/>
  <c r="GVO66" i="9"/>
  <c r="GWI66" i="9"/>
  <c r="GXC66" i="9"/>
  <c r="GXW66" i="9"/>
  <c r="GYQ66" i="9"/>
  <c r="GZK66" i="9"/>
  <c r="HAE66" i="9"/>
  <c r="HAY66" i="9"/>
  <c r="HBS66" i="9"/>
  <c r="HCM66" i="9"/>
  <c r="HDG66" i="9"/>
  <c r="HEA66" i="9"/>
  <c r="HEU66" i="9"/>
  <c r="HFO66" i="9"/>
  <c r="HGI66" i="9"/>
  <c r="HHC66" i="9"/>
  <c r="HHW66" i="9"/>
  <c r="HIQ66" i="9"/>
  <c r="HJK66" i="9"/>
  <c r="HKE66" i="9"/>
  <c r="HKY66" i="9"/>
  <c r="HLS66" i="9"/>
  <c r="HMM66" i="9"/>
  <c r="HNG66" i="9"/>
  <c r="HOA66" i="9"/>
  <c r="HOU66" i="9"/>
  <c r="HPO66" i="9"/>
  <c r="HQI66" i="9"/>
  <c r="HRC66" i="9"/>
  <c r="HRW66" i="9"/>
  <c r="HSQ66" i="9"/>
  <c r="HTK66" i="9"/>
  <c r="HUE66" i="9"/>
  <c r="HUY66" i="9"/>
  <c r="HVS66" i="9"/>
  <c r="HWM66" i="9"/>
  <c r="HXG66" i="9"/>
  <c r="HYA66" i="9"/>
  <c r="HYU66" i="9"/>
  <c r="HZO66" i="9"/>
  <c r="IAI66" i="9"/>
  <c r="IBC66" i="9"/>
  <c r="IBW66" i="9"/>
  <c r="ICQ66" i="9"/>
  <c r="IDK66" i="9"/>
  <c r="IEE66" i="9"/>
  <c r="IEY66" i="9"/>
  <c r="IFS66" i="9"/>
  <c r="IGM66" i="9"/>
  <c r="IHG66" i="9"/>
  <c r="IIA66" i="9"/>
  <c r="IIU66" i="9"/>
  <c r="IJO66" i="9"/>
  <c r="IKI66" i="9"/>
  <c r="ILC66" i="9"/>
  <c r="ILW66" i="9"/>
  <c r="IMQ66" i="9"/>
  <c r="INK66" i="9"/>
  <c r="IOE66" i="9"/>
  <c r="IOY66" i="9"/>
  <c r="IPS66" i="9"/>
  <c r="IQM66" i="9"/>
  <c r="IRG66" i="9"/>
  <c r="ISA66" i="9"/>
  <c r="ISU66" i="9"/>
  <c r="ITO66" i="9"/>
  <c r="IUI66" i="9"/>
  <c r="IVC66" i="9"/>
  <c r="IVW66" i="9"/>
  <c r="IWQ66" i="9"/>
  <c r="IXK66" i="9"/>
  <c r="IYE66" i="9"/>
  <c r="IYY66" i="9"/>
  <c r="IZS66" i="9"/>
  <c r="JAM66" i="9"/>
  <c r="JBG66" i="9"/>
  <c r="JCA66" i="9"/>
  <c r="JCU66" i="9"/>
  <c r="JDO66" i="9"/>
  <c r="JEI66" i="9"/>
  <c r="JFC66" i="9"/>
  <c r="JFW66" i="9"/>
  <c r="JGQ66" i="9"/>
  <c r="JHK66" i="9"/>
  <c r="JIE66" i="9"/>
  <c r="JIY66" i="9"/>
  <c r="JJS66" i="9"/>
  <c r="JKM66" i="9"/>
  <c r="JLG66" i="9"/>
  <c r="JMA66" i="9"/>
  <c r="JMU66" i="9"/>
  <c r="JNO66" i="9"/>
  <c r="JOI66" i="9"/>
  <c r="JPC66" i="9"/>
  <c r="JPW66" i="9"/>
  <c r="JQQ66" i="9"/>
  <c r="JRK66" i="9"/>
  <c r="JSE66" i="9"/>
  <c r="JSY66" i="9"/>
  <c r="JTS66" i="9"/>
  <c r="JUM66" i="9"/>
  <c r="JVG66" i="9"/>
  <c r="JWA66" i="9"/>
  <c r="JWU66" i="9"/>
  <c r="JXO66" i="9"/>
  <c r="JYI66" i="9"/>
  <c r="JZC66" i="9"/>
  <c r="JZW66" i="9"/>
  <c r="KAQ66" i="9"/>
  <c r="KBK66" i="9"/>
  <c r="KCE66" i="9"/>
  <c r="KCY66" i="9"/>
  <c r="KDS66" i="9"/>
  <c r="KEM66" i="9"/>
  <c r="KFG66" i="9"/>
  <c r="KGA66" i="9"/>
  <c r="KGU66" i="9"/>
  <c r="KHO66" i="9"/>
  <c r="KII66" i="9"/>
  <c r="KJC66" i="9"/>
  <c r="KJW66" i="9"/>
  <c r="KKQ66" i="9"/>
  <c r="KLK66" i="9"/>
  <c r="KME66" i="9"/>
  <c r="KMY66" i="9"/>
  <c r="KNS66" i="9"/>
  <c r="KOM66" i="9"/>
  <c r="KPG66" i="9"/>
  <c r="KQA66" i="9"/>
  <c r="CI66" i="9"/>
  <c r="UI66" i="9"/>
  <c r="ACO66" i="9"/>
  <c r="AJM66" i="9"/>
  <c r="AOS66" i="9"/>
  <c r="ATM66" i="9"/>
  <c r="AYG66" i="9"/>
  <c r="BCU66" i="9"/>
  <c r="BHC66" i="9"/>
  <c r="BLI66" i="9"/>
  <c r="BPQ66" i="9"/>
  <c r="BTW66" i="9"/>
  <c r="BYE66" i="9"/>
  <c r="CBG66" i="9"/>
  <c r="CDG66" i="9"/>
  <c r="CFO66" i="9"/>
  <c r="CHM66" i="9"/>
  <c r="CJU66" i="9"/>
  <c r="CLU66" i="9"/>
  <c r="CNW66" i="9"/>
  <c r="CPQ66" i="9"/>
  <c r="CRI66" i="9"/>
  <c r="CTA66" i="9"/>
  <c r="CUI66" i="9"/>
  <c r="CVW66" i="9"/>
  <c r="CWW66" i="9"/>
  <c r="CYA66" i="9"/>
  <c r="CZA66" i="9"/>
  <c r="DAC66" i="9"/>
  <c r="DBE66" i="9"/>
  <c r="DCG66" i="9"/>
  <c r="DDG66" i="9"/>
  <c r="DEG66" i="9"/>
  <c r="DFE66" i="9"/>
  <c r="DGC66" i="9"/>
  <c r="DHA66" i="9"/>
  <c r="DIA66" i="9"/>
  <c r="DIW66" i="9"/>
  <c r="DJU66" i="9"/>
  <c r="DKQ66" i="9"/>
  <c r="DLM66" i="9"/>
  <c r="DMI66" i="9"/>
  <c r="DNE66" i="9"/>
  <c r="DOA66" i="9"/>
  <c r="DOW66" i="9"/>
  <c r="DPS66" i="9"/>
  <c r="DQO66" i="9"/>
  <c r="DRM66" i="9"/>
  <c r="DSI66" i="9"/>
  <c r="DTE66" i="9"/>
  <c r="DUA66" i="9"/>
  <c r="DUW66" i="9"/>
  <c r="DVS66" i="9"/>
  <c r="DWO66" i="9"/>
  <c r="DXK66" i="9"/>
  <c r="DYG66" i="9"/>
  <c r="DZE66" i="9"/>
  <c r="EAA66" i="9"/>
  <c r="EAW66" i="9"/>
  <c r="EBS66" i="9"/>
  <c r="ECO66" i="9"/>
  <c r="EDK66" i="9"/>
  <c r="EEG66" i="9"/>
  <c r="EFC66" i="9"/>
  <c r="EFY66" i="9"/>
  <c r="EGW66" i="9"/>
  <c r="EHS66" i="9"/>
  <c r="EIO66" i="9"/>
  <c r="EJK66" i="9"/>
  <c r="EKG66" i="9"/>
  <c r="ELC66" i="9"/>
  <c r="ELY66" i="9"/>
  <c r="EMU66" i="9"/>
  <c r="ENQ66" i="9"/>
  <c r="EOO66" i="9"/>
  <c r="EPK66" i="9"/>
  <c r="EQG66" i="9"/>
  <c r="ERC66" i="9"/>
  <c r="ERY66" i="9"/>
  <c r="ESU66" i="9"/>
  <c r="ETQ66" i="9"/>
  <c r="EUM66" i="9"/>
  <c r="EVI66" i="9"/>
  <c r="EWG66" i="9"/>
  <c r="EXC66" i="9"/>
  <c r="EXY66" i="9"/>
  <c r="EYU66" i="9"/>
  <c r="EZQ66" i="9"/>
  <c r="FAM66" i="9"/>
  <c r="FBI66" i="9"/>
  <c r="FCE66" i="9"/>
  <c r="FDA66" i="9"/>
  <c r="FDY66" i="9"/>
  <c r="FEU66" i="9"/>
  <c r="FFQ66" i="9"/>
  <c r="FGM66" i="9"/>
  <c r="FHI66" i="9"/>
  <c r="FIE66" i="9"/>
  <c r="FJA66" i="9"/>
  <c r="FJW66" i="9"/>
  <c r="FKS66" i="9"/>
  <c r="FLQ66" i="9"/>
  <c r="FMM66" i="9"/>
  <c r="FNI66" i="9"/>
  <c r="FOE66" i="9"/>
  <c r="FPA66" i="9"/>
  <c r="FPW66" i="9"/>
  <c r="FQS66" i="9"/>
  <c r="FRO66" i="9"/>
  <c r="FSK66" i="9"/>
  <c r="FTI66" i="9"/>
  <c r="FUE66" i="9"/>
  <c r="FVA66" i="9"/>
  <c r="FVW66" i="9"/>
  <c r="FWS66" i="9"/>
  <c r="FXO66" i="9"/>
  <c r="FYK66" i="9"/>
  <c r="FZG66" i="9"/>
  <c r="GAC66" i="9"/>
  <c r="GAW66" i="9"/>
  <c r="GBQ66" i="9"/>
  <c r="GCK66" i="9"/>
  <c r="GDE66" i="9"/>
  <c r="GDY66" i="9"/>
  <c r="GES66" i="9"/>
  <c r="GFM66" i="9"/>
  <c r="GGG66" i="9"/>
  <c r="GHA66" i="9"/>
  <c r="GHU66" i="9"/>
  <c r="GIO66" i="9"/>
  <c r="GJI66" i="9"/>
  <c r="GKC66" i="9"/>
  <c r="GKW66" i="9"/>
  <c r="GLQ66" i="9"/>
  <c r="GMK66" i="9"/>
  <c r="GNE66" i="9"/>
  <c r="GNY66" i="9"/>
  <c r="GOS66" i="9"/>
  <c r="GPM66" i="9"/>
  <c r="GQG66" i="9"/>
  <c r="GRA66" i="9"/>
  <c r="GRU66" i="9"/>
  <c r="GSO66" i="9"/>
  <c r="GTI66" i="9"/>
  <c r="GUC66" i="9"/>
  <c r="GUW66" i="9"/>
  <c r="GVQ66" i="9"/>
  <c r="GWK66" i="9"/>
  <c r="GXE66" i="9"/>
  <c r="GXY66" i="9"/>
  <c r="GYS66" i="9"/>
  <c r="GZM66" i="9"/>
  <c r="HAG66" i="9"/>
  <c r="HBA66" i="9"/>
  <c r="HBU66" i="9"/>
  <c r="HCO66" i="9"/>
  <c r="HDI66" i="9"/>
  <c r="HEC66" i="9"/>
  <c r="HEW66" i="9"/>
  <c r="HFQ66" i="9"/>
  <c r="HGK66" i="9"/>
  <c r="HHE66" i="9"/>
  <c r="FW66" i="9"/>
  <c r="WQ66" i="9"/>
  <c r="ADS66" i="9"/>
  <c r="AKQ66" i="9"/>
  <c r="APO66" i="9"/>
  <c r="AUI66" i="9"/>
  <c r="AZC66" i="9"/>
  <c r="BDO66" i="9"/>
  <c r="BHW66" i="9"/>
  <c r="BMC66" i="9"/>
  <c r="BQK66" i="9"/>
  <c r="BUQ66" i="9"/>
  <c r="BYU66" i="9"/>
  <c r="CBI66" i="9"/>
  <c r="CDI66" i="9"/>
  <c r="CFQ66" i="9"/>
  <c r="CHO66" i="9"/>
  <c r="CJW66" i="9"/>
  <c r="CLW66" i="9"/>
  <c r="COC66" i="9"/>
  <c r="CPU66" i="9"/>
  <c r="CRM66" i="9"/>
  <c r="CTE66" i="9"/>
  <c r="CUK66" i="9"/>
  <c r="CVY66" i="9"/>
  <c r="CWY66" i="9"/>
  <c r="CYC66" i="9"/>
  <c r="CZE66" i="9"/>
  <c r="DAE66" i="9"/>
  <c r="DBG66" i="9"/>
  <c r="DCI66" i="9"/>
  <c r="DDK66" i="9"/>
  <c r="DEI66" i="9"/>
  <c r="DFG66" i="9"/>
  <c r="DGE66" i="9"/>
  <c r="DHC66" i="9"/>
  <c r="DIC66" i="9"/>
  <c r="DJA66" i="9"/>
  <c r="DJW66" i="9"/>
  <c r="DKS66" i="9"/>
  <c r="DLO66" i="9"/>
  <c r="DMK66" i="9"/>
  <c r="DNG66" i="9"/>
  <c r="DOC66" i="9"/>
  <c r="DOY66" i="9"/>
  <c r="DPU66" i="9"/>
  <c r="DQS66" i="9"/>
  <c r="DRO66" i="9"/>
  <c r="DSK66" i="9"/>
  <c r="DTG66" i="9"/>
  <c r="DUC66" i="9"/>
  <c r="DUY66" i="9"/>
  <c r="DVU66" i="9"/>
  <c r="DWQ66" i="9"/>
  <c r="DXM66" i="9"/>
  <c r="DYK66" i="9"/>
  <c r="DZG66" i="9"/>
  <c r="EAC66" i="9"/>
  <c r="EAY66" i="9"/>
  <c r="EBU66" i="9"/>
  <c r="ECQ66" i="9"/>
  <c r="EDM66" i="9"/>
  <c r="EEI66" i="9"/>
  <c r="EFE66" i="9"/>
  <c r="EGC66" i="9"/>
  <c r="EGY66" i="9"/>
  <c r="EHU66" i="9"/>
  <c r="EIQ66" i="9"/>
  <c r="EJM66" i="9"/>
  <c r="EKI66" i="9"/>
  <c r="ELE66" i="9"/>
  <c r="EMA66" i="9"/>
  <c r="EMW66" i="9"/>
  <c r="ENU66" i="9"/>
  <c r="EOQ66" i="9"/>
  <c r="EPM66" i="9"/>
  <c r="EQI66" i="9"/>
  <c r="ERE66" i="9"/>
  <c r="ESA66" i="9"/>
  <c r="ESW66" i="9"/>
  <c r="ETS66" i="9"/>
  <c r="EUO66" i="9"/>
  <c r="EVM66" i="9"/>
  <c r="EWI66" i="9"/>
  <c r="EXE66" i="9"/>
  <c r="EYA66" i="9"/>
  <c r="EYW66" i="9"/>
  <c r="EZS66" i="9"/>
  <c r="FAO66" i="9"/>
  <c r="FBK66" i="9"/>
  <c r="FCG66" i="9"/>
  <c r="FDE66" i="9"/>
  <c r="FEA66" i="9"/>
  <c r="FEW66" i="9"/>
  <c r="FFS66" i="9"/>
  <c r="FGO66" i="9"/>
  <c r="FHK66" i="9"/>
  <c r="FIG66" i="9"/>
  <c r="FJC66" i="9"/>
  <c r="FJY66" i="9"/>
  <c r="FKW66" i="9"/>
  <c r="FLS66" i="9"/>
  <c r="FMO66" i="9"/>
  <c r="FNK66" i="9"/>
  <c r="FOG66" i="9"/>
  <c r="FPC66" i="9"/>
  <c r="FPY66" i="9"/>
  <c r="FQU66" i="9"/>
  <c r="FRQ66" i="9"/>
  <c r="FSO66" i="9"/>
  <c r="FTK66" i="9"/>
  <c r="FUG66" i="9"/>
  <c r="FVC66" i="9"/>
  <c r="FVY66" i="9"/>
  <c r="FWU66" i="9"/>
  <c r="FXQ66" i="9"/>
  <c r="FYM66" i="9"/>
  <c r="FZI66" i="9"/>
  <c r="GAE66" i="9"/>
  <c r="GAY66" i="9"/>
  <c r="GBS66" i="9"/>
  <c r="GCM66" i="9"/>
  <c r="GDG66" i="9"/>
  <c r="GEA66" i="9"/>
  <c r="GEU66" i="9"/>
  <c r="GFO66" i="9"/>
  <c r="GGI66" i="9"/>
  <c r="GHC66" i="9"/>
  <c r="GHW66" i="9"/>
  <c r="GIQ66" i="9"/>
  <c r="GJK66" i="9"/>
  <c r="GKE66" i="9"/>
  <c r="GKY66" i="9"/>
  <c r="GLS66" i="9"/>
  <c r="GMM66" i="9"/>
  <c r="GNG66" i="9"/>
  <c r="GOA66" i="9"/>
  <c r="GOU66" i="9"/>
  <c r="GPO66" i="9"/>
  <c r="GQI66" i="9"/>
  <c r="GRC66" i="9"/>
  <c r="GRW66" i="9"/>
  <c r="GSQ66" i="9"/>
  <c r="GTK66" i="9"/>
  <c r="GUE66" i="9"/>
  <c r="GUY66" i="9"/>
  <c r="GVS66" i="9"/>
  <c r="GWM66" i="9"/>
  <c r="GXG66" i="9"/>
  <c r="GYA66" i="9"/>
  <c r="GYU66" i="9"/>
  <c r="GZO66" i="9"/>
  <c r="HAI66" i="9"/>
  <c r="HBC66" i="9"/>
  <c r="HBW66" i="9"/>
  <c r="HCQ66" i="9"/>
  <c r="HDK66" i="9"/>
  <c r="HEE66" i="9"/>
  <c r="HEY66" i="9"/>
  <c r="HFS66" i="9"/>
  <c r="HGM66" i="9"/>
  <c r="HHG66" i="9"/>
  <c r="HIA66" i="9"/>
  <c r="GQ66" i="9"/>
  <c r="WU66" i="9"/>
  <c r="ADU66" i="9"/>
  <c r="AKU66" i="9"/>
  <c r="APQ66" i="9"/>
  <c r="AUK66" i="9"/>
  <c r="AZG66" i="9"/>
  <c r="BDQ66" i="9"/>
  <c r="BHY66" i="9"/>
  <c r="BME66" i="9"/>
  <c r="BQM66" i="9"/>
  <c r="BUU66" i="9"/>
  <c r="BYY66" i="9"/>
  <c r="CBM66" i="9"/>
  <c r="CDU66" i="9"/>
  <c r="CFU66" i="9"/>
  <c r="CIC66" i="9"/>
  <c r="CKA66" i="9"/>
  <c r="CMI66" i="9"/>
  <c r="COE66" i="9"/>
  <c r="CPW66" i="9"/>
  <c r="CRO66" i="9"/>
  <c r="CTG66" i="9"/>
  <c r="CUS66" i="9"/>
  <c r="CWA66" i="9"/>
  <c r="CXC66" i="9"/>
  <c r="CYE66" i="9"/>
  <c r="CZG66" i="9"/>
  <c r="DAI66" i="9"/>
  <c r="DBK66" i="9"/>
  <c r="DCK66" i="9"/>
  <c r="DDM66" i="9"/>
  <c r="DEK66" i="9"/>
  <c r="DFI66" i="9"/>
  <c r="DGG66" i="9"/>
  <c r="DHG66" i="9"/>
  <c r="DIG66" i="9"/>
  <c r="DJC66" i="9"/>
  <c r="DJY66" i="9"/>
  <c r="DKU66" i="9"/>
  <c r="DLQ66" i="9"/>
  <c r="DMM66" i="9"/>
  <c r="DNI66" i="9"/>
  <c r="DOE66" i="9"/>
  <c r="DPA66" i="9"/>
  <c r="DPY66" i="9"/>
  <c r="DQU66" i="9"/>
  <c r="DRQ66" i="9"/>
  <c r="DSM66" i="9"/>
  <c r="DTI66" i="9"/>
  <c r="DUE66" i="9"/>
  <c r="DVA66" i="9"/>
  <c r="DVW66" i="9"/>
  <c r="DWS66" i="9"/>
  <c r="DXQ66" i="9"/>
  <c r="DYM66" i="9"/>
  <c r="DZI66" i="9"/>
  <c r="EAE66" i="9"/>
  <c r="EBA66" i="9"/>
  <c r="EBW66" i="9"/>
  <c r="ECS66" i="9"/>
  <c r="EDO66" i="9"/>
  <c r="EEK66" i="9"/>
  <c r="EFI66" i="9"/>
  <c r="EGE66" i="9"/>
  <c r="EHA66" i="9"/>
  <c r="EHW66" i="9"/>
  <c r="EIS66" i="9"/>
  <c r="EJO66" i="9"/>
  <c r="EKK66" i="9"/>
  <c r="ELG66" i="9"/>
  <c r="EMC66" i="9"/>
  <c r="ENA66" i="9"/>
  <c r="ENW66" i="9"/>
  <c r="EOS66" i="9"/>
  <c r="EPO66" i="9"/>
  <c r="EQK66" i="9"/>
  <c r="ERG66" i="9"/>
  <c r="ESC66" i="9"/>
  <c r="ESY66" i="9"/>
  <c r="ETU66" i="9"/>
  <c r="EUS66" i="9"/>
  <c r="EVO66" i="9"/>
  <c r="EWK66" i="9"/>
  <c r="EXG66" i="9"/>
  <c r="EYC66" i="9"/>
  <c r="EYY66" i="9"/>
  <c r="EZU66" i="9"/>
  <c r="FAQ66" i="9"/>
  <c r="FBM66" i="9"/>
  <c r="FCK66" i="9"/>
  <c r="FDG66" i="9"/>
  <c r="FEC66" i="9"/>
  <c r="FEY66" i="9"/>
  <c r="FFU66" i="9"/>
  <c r="FGQ66" i="9"/>
  <c r="FHM66" i="9"/>
  <c r="FII66" i="9"/>
  <c r="FJE66" i="9"/>
  <c r="FKC66" i="9"/>
  <c r="FKY66" i="9"/>
  <c r="FLU66" i="9"/>
  <c r="FMQ66" i="9"/>
  <c r="FNM66" i="9"/>
  <c r="FOI66" i="9"/>
  <c r="FPE66" i="9"/>
  <c r="FQA66" i="9"/>
  <c r="FQW66" i="9"/>
  <c r="FRU66" i="9"/>
  <c r="FSQ66" i="9"/>
  <c r="FTM66" i="9"/>
  <c r="FUI66" i="9"/>
  <c r="FVE66" i="9"/>
  <c r="FWA66" i="9"/>
  <c r="FWW66" i="9"/>
  <c r="FXS66" i="9"/>
  <c r="FYO66" i="9"/>
  <c r="FZM66" i="9"/>
  <c r="GAG66" i="9"/>
  <c r="GBA66" i="9"/>
  <c r="GBU66" i="9"/>
  <c r="GCO66" i="9"/>
  <c r="GDI66" i="9"/>
  <c r="GEC66" i="9"/>
  <c r="GEW66" i="9"/>
  <c r="GFQ66" i="9"/>
  <c r="GGK66" i="9"/>
  <c r="GHE66" i="9"/>
  <c r="GHY66" i="9"/>
  <c r="GIS66" i="9"/>
  <c r="GJM66" i="9"/>
  <c r="GKG66" i="9"/>
  <c r="GLA66" i="9"/>
  <c r="GLU66" i="9"/>
  <c r="GMO66" i="9"/>
  <c r="GNI66" i="9"/>
  <c r="GOC66" i="9"/>
  <c r="GOW66" i="9"/>
  <c r="GPQ66" i="9"/>
  <c r="GQK66" i="9"/>
  <c r="GRE66" i="9"/>
  <c r="GRY66" i="9"/>
  <c r="GSS66" i="9"/>
  <c r="GTM66" i="9"/>
  <c r="GUG66" i="9"/>
  <c r="GVA66" i="9"/>
  <c r="GVU66" i="9"/>
  <c r="GWO66" i="9"/>
  <c r="GXI66" i="9"/>
  <c r="GYC66" i="9"/>
  <c r="GYW66" i="9"/>
  <c r="GZQ66" i="9"/>
  <c r="HAK66" i="9"/>
  <c r="HBE66" i="9"/>
  <c r="HBY66" i="9"/>
  <c r="KC66" i="9"/>
  <c r="YE66" i="9"/>
  <c r="AFG66" i="9"/>
  <c r="ALS66" i="9"/>
  <c r="AQM66" i="9"/>
  <c r="AVG66" i="9"/>
  <c r="BAE66" i="9"/>
  <c r="BEK66" i="9"/>
  <c r="BIS66" i="9"/>
  <c r="BMY66" i="9"/>
  <c r="BRG66" i="9"/>
  <c r="BVO66" i="9"/>
  <c r="BZA66" i="9"/>
  <c r="CBO66" i="9"/>
  <c r="CDW66" i="9"/>
  <c r="CFW66" i="9"/>
  <c r="CIE66" i="9"/>
  <c r="CKE66" i="9"/>
  <c r="CMM66" i="9"/>
  <c r="COI66" i="9"/>
  <c r="CQA66" i="9"/>
  <c r="CRS66" i="9"/>
  <c r="CTK66" i="9"/>
  <c r="CUY66" i="9"/>
  <c r="CWC66" i="9"/>
  <c r="CXG66" i="9"/>
  <c r="CYI66" i="9"/>
  <c r="CZI66" i="9"/>
  <c r="DAK66" i="9"/>
  <c r="DBM66" i="9"/>
  <c r="DCQ66" i="9"/>
  <c r="DDO66" i="9"/>
  <c r="DEM66" i="9"/>
  <c r="DFK66" i="9"/>
  <c r="DGI66" i="9"/>
  <c r="DHK66" i="9"/>
  <c r="DII66" i="9"/>
  <c r="DJE66" i="9"/>
  <c r="DKA66" i="9"/>
  <c r="DKW66" i="9"/>
  <c r="DLS66" i="9"/>
  <c r="DMO66" i="9"/>
  <c r="DNK66" i="9"/>
  <c r="DOG66" i="9"/>
  <c r="DPE66" i="9"/>
  <c r="DQA66" i="9"/>
  <c r="DQW66" i="9"/>
  <c r="DRS66" i="9"/>
  <c r="DSO66" i="9"/>
  <c r="DTK66" i="9"/>
  <c r="DUG66" i="9"/>
  <c r="DVC66" i="9"/>
  <c r="DVY66" i="9"/>
  <c r="DWW66" i="9"/>
  <c r="DXS66" i="9"/>
  <c r="DYO66" i="9"/>
  <c r="DZK66" i="9"/>
  <c r="EAG66" i="9"/>
  <c r="EBC66" i="9"/>
  <c r="EBY66" i="9"/>
  <c r="ECU66" i="9"/>
  <c r="EDQ66" i="9"/>
  <c r="EEO66" i="9"/>
  <c r="EFK66" i="9"/>
  <c r="EGG66" i="9"/>
  <c r="EHC66" i="9"/>
  <c r="EHY66" i="9"/>
  <c r="EIU66" i="9"/>
  <c r="EJQ66" i="9"/>
  <c r="EKM66" i="9"/>
  <c r="ELI66" i="9"/>
  <c r="EMG66" i="9"/>
  <c r="ENC66" i="9"/>
  <c r="ENY66" i="9"/>
  <c r="EOU66" i="9"/>
  <c r="EPQ66" i="9"/>
  <c r="EQM66" i="9"/>
  <c r="ERI66" i="9"/>
  <c r="ESE66" i="9"/>
  <c r="ETA66" i="9"/>
  <c r="ETY66" i="9"/>
  <c r="EUU66" i="9"/>
  <c r="EVQ66" i="9"/>
  <c r="EWM66" i="9"/>
  <c r="EXI66" i="9"/>
  <c r="EYE66" i="9"/>
  <c r="EZA66" i="9"/>
  <c r="EZW66" i="9"/>
  <c r="FAS66" i="9"/>
  <c r="FBQ66" i="9"/>
  <c r="FCM66" i="9"/>
  <c r="FDI66" i="9"/>
  <c r="FEE66" i="9"/>
  <c r="FFA66" i="9"/>
  <c r="FFW66" i="9"/>
  <c r="FGS66" i="9"/>
  <c r="FHO66" i="9"/>
  <c r="FIK66" i="9"/>
  <c r="FJI66" i="9"/>
  <c r="FKE66" i="9"/>
  <c r="FLA66" i="9"/>
  <c r="FLW66" i="9"/>
  <c r="FMS66" i="9"/>
  <c r="FNO66" i="9"/>
  <c r="FOK66" i="9"/>
  <c r="FPG66" i="9"/>
  <c r="FQC66" i="9"/>
  <c r="FRA66" i="9"/>
  <c r="FRW66" i="9"/>
  <c r="FSS66" i="9"/>
  <c r="FTO66" i="9"/>
  <c r="FUK66" i="9"/>
  <c r="FVG66" i="9"/>
  <c r="FWC66" i="9"/>
  <c r="FWY66" i="9"/>
  <c r="FXU66" i="9"/>
  <c r="FYS66" i="9"/>
  <c r="FZO66" i="9"/>
  <c r="GAI66" i="9"/>
  <c r="GBC66" i="9"/>
  <c r="GBW66" i="9"/>
  <c r="GCQ66" i="9"/>
  <c r="GDK66" i="9"/>
  <c r="GEE66" i="9"/>
  <c r="GEY66" i="9"/>
  <c r="GFS66" i="9"/>
  <c r="GGM66" i="9"/>
  <c r="GHG66" i="9"/>
  <c r="GIA66" i="9"/>
  <c r="GIU66" i="9"/>
  <c r="GJO66" i="9"/>
  <c r="GKI66" i="9"/>
  <c r="GLC66" i="9"/>
  <c r="GLW66" i="9"/>
  <c r="GMQ66" i="9"/>
  <c r="GNK66" i="9"/>
  <c r="GOE66" i="9"/>
  <c r="GOY66" i="9"/>
  <c r="GPS66" i="9"/>
  <c r="GQM66" i="9"/>
  <c r="GRG66" i="9"/>
  <c r="GSA66" i="9"/>
  <c r="GSU66" i="9"/>
  <c r="GTO66" i="9"/>
  <c r="GUI66" i="9"/>
  <c r="GVC66" i="9"/>
  <c r="GVW66" i="9"/>
  <c r="GWQ66" i="9"/>
  <c r="GXK66" i="9"/>
  <c r="GYE66" i="9"/>
  <c r="GYY66" i="9"/>
  <c r="GZS66" i="9"/>
  <c r="HAM66" i="9"/>
  <c r="HBG66" i="9"/>
  <c r="HCA66" i="9"/>
  <c r="HCU66" i="9"/>
  <c r="HDO66" i="9"/>
  <c r="HEI66" i="9"/>
  <c r="HFC66" i="9"/>
  <c r="HFW66" i="9"/>
  <c r="HGQ66" i="9"/>
  <c r="HHK66" i="9"/>
  <c r="HIE66" i="9"/>
  <c r="HIY66" i="9"/>
  <c r="HJS66" i="9"/>
  <c r="HKM66" i="9"/>
  <c r="HLG66" i="9"/>
  <c r="HMA66" i="9"/>
  <c r="HMU66" i="9"/>
  <c r="HNO66" i="9"/>
  <c r="KW66" i="9"/>
  <c r="YI66" i="9"/>
  <c r="AFI66" i="9"/>
  <c r="ALU66" i="9"/>
  <c r="AQO66" i="9"/>
  <c r="AVK66" i="9"/>
  <c r="BAG66" i="9"/>
  <c r="BEM66" i="9"/>
  <c r="BIU66" i="9"/>
  <c r="BNC66" i="9"/>
  <c r="BRI66" i="9"/>
  <c r="BVQ66" i="9"/>
  <c r="BZQ66" i="9"/>
  <c r="CCC66" i="9"/>
  <c r="CEC66" i="9"/>
  <c r="CGK66" i="9"/>
  <c r="CII66" i="9"/>
  <c r="CKQ66" i="9"/>
  <c r="CMQ66" i="9"/>
  <c r="COK66" i="9"/>
  <c r="CQC66" i="9"/>
  <c r="CRW66" i="9"/>
  <c r="CTM66" i="9"/>
  <c r="CVA66" i="9"/>
  <c r="CWG66" i="9"/>
  <c r="CXI66" i="9"/>
  <c r="CYK66" i="9"/>
  <c r="CZK66" i="9"/>
  <c r="DAO66" i="9"/>
  <c r="DBO66" i="9"/>
  <c r="DCS66" i="9"/>
  <c r="DDQ66" i="9"/>
  <c r="DEO66" i="9"/>
  <c r="DFM66" i="9"/>
  <c r="DGO66" i="9"/>
  <c r="DHM66" i="9"/>
  <c r="DIK66" i="9"/>
  <c r="DJG66" i="9"/>
  <c r="DKC66" i="9"/>
  <c r="DKY66" i="9"/>
  <c r="DLU66" i="9"/>
  <c r="DMQ66" i="9"/>
  <c r="DNM66" i="9"/>
  <c r="DOK66" i="9"/>
  <c r="DPG66" i="9"/>
  <c r="DQC66" i="9"/>
  <c r="DQY66" i="9"/>
  <c r="DRU66" i="9"/>
  <c r="DSQ66" i="9"/>
  <c r="DTM66" i="9"/>
  <c r="DUI66" i="9"/>
  <c r="DVE66" i="9"/>
  <c r="DWC66" i="9"/>
  <c r="DWY66" i="9"/>
  <c r="DXU66" i="9"/>
  <c r="DYQ66" i="9"/>
  <c r="DZM66" i="9"/>
  <c r="EAI66" i="9"/>
  <c r="EBE66" i="9"/>
  <c r="ECA66" i="9"/>
  <c r="ECW66" i="9"/>
  <c r="EDU66" i="9"/>
  <c r="EEQ66" i="9"/>
  <c r="EFM66" i="9"/>
  <c r="EGI66" i="9"/>
  <c r="EHE66" i="9"/>
  <c r="EIA66" i="9"/>
  <c r="EIW66" i="9"/>
  <c r="EJS66" i="9"/>
  <c r="EKO66" i="9"/>
  <c r="ELM66" i="9"/>
  <c r="EMI66" i="9"/>
  <c r="ENE66" i="9"/>
  <c r="EOA66" i="9"/>
  <c r="EOW66" i="9"/>
  <c r="EPS66" i="9"/>
  <c r="EQO66" i="9"/>
  <c r="ERK66" i="9"/>
  <c r="ESG66" i="9"/>
  <c r="ETE66" i="9"/>
  <c r="EUA66" i="9"/>
  <c r="EUW66" i="9"/>
  <c r="EVS66" i="9"/>
  <c r="EWO66" i="9"/>
  <c r="EXK66" i="9"/>
  <c r="EYG66" i="9"/>
  <c r="EZC66" i="9"/>
  <c r="EZY66" i="9"/>
  <c r="FAW66" i="9"/>
  <c r="FBS66" i="9"/>
  <c r="FCO66" i="9"/>
  <c r="FDK66" i="9"/>
  <c r="FEG66" i="9"/>
  <c r="FFC66" i="9"/>
  <c r="FFY66" i="9"/>
  <c r="FGU66" i="9"/>
  <c r="FHQ66" i="9"/>
  <c r="FIO66" i="9"/>
  <c r="FJK66" i="9"/>
  <c r="FKG66" i="9"/>
  <c r="FLC66" i="9"/>
  <c r="FLY66" i="9"/>
  <c r="FMU66" i="9"/>
  <c r="FNQ66" i="9"/>
  <c r="FOM66" i="9"/>
  <c r="FPI66" i="9"/>
  <c r="FQG66" i="9"/>
  <c r="FRC66" i="9"/>
  <c r="FRY66" i="9"/>
  <c r="FSU66" i="9"/>
  <c r="FTQ66" i="9"/>
  <c r="FUM66" i="9"/>
  <c r="FVI66" i="9"/>
  <c r="FWE66" i="9"/>
  <c r="FXA66" i="9"/>
  <c r="FXY66" i="9"/>
  <c r="FYU66" i="9"/>
  <c r="FZQ66" i="9"/>
  <c r="GAK66" i="9"/>
  <c r="GBE66" i="9"/>
  <c r="GBY66" i="9"/>
  <c r="GCS66" i="9"/>
  <c r="GDM66" i="9"/>
  <c r="GEG66" i="9"/>
  <c r="GFA66" i="9"/>
  <c r="GFU66" i="9"/>
  <c r="GGO66" i="9"/>
  <c r="GHI66" i="9"/>
  <c r="GIC66" i="9"/>
  <c r="GIW66" i="9"/>
  <c r="GJQ66" i="9"/>
  <c r="GKK66" i="9"/>
  <c r="GLE66" i="9"/>
  <c r="GLY66" i="9"/>
  <c r="GMS66" i="9"/>
  <c r="GNM66" i="9"/>
  <c r="GOG66" i="9"/>
  <c r="GPA66" i="9"/>
  <c r="GPU66" i="9"/>
  <c r="GQO66" i="9"/>
  <c r="GRI66" i="9"/>
  <c r="GSC66" i="9"/>
  <c r="GSW66" i="9"/>
  <c r="GTQ66" i="9"/>
  <c r="GUK66" i="9"/>
  <c r="GVE66" i="9"/>
  <c r="GVY66" i="9"/>
  <c r="GWS66" i="9"/>
  <c r="GXM66" i="9"/>
  <c r="GYG66" i="9"/>
  <c r="GZA66" i="9"/>
  <c r="GZU66" i="9"/>
  <c r="HAO66" i="9"/>
  <c r="OK66" i="9"/>
  <c r="ZK66" i="9"/>
  <c r="AGU66" i="9"/>
  <c r="AMQ66" i="9"/>
  <c r="ARK66" i="9"/>
  <c r="AWI66" i="9"/>
  <c r="BBA66" i="9"/>
  <c r="BFG66" i="9"/>
  <c r="BJO66" i="9"/>
  <c r="BNW66" i="9"/>
  <c r="BSC66" i="9"/>
  <c r="BWK66" i="9"/>
  <c r="BZU66" i="9"/>
  <c r="CCE66" i="9"/>
  <c r="CEE66" i="9"/>
  <c r="CGM66" i="9"/>
  <c r="CIK66" i="9"/>
  <c r="CKS66" i="9"/>
  <c r="CMS66" i="9"/>
  <c r="COU66" i="9"/>
  <c r="CQM66" i="9"/>
  <c r="CSE66" i="9"/>
  <c r="CTO66" i="9"/>
  <c r="CVC66" i="9"/>
  <c r="CWI66" i="9"/>
  <c r="CXM66" i="9"/>
  <c r="CYM66" i="9"/>
  <c r="CZO66" i="9"/>
  <c r="DAQ66" i="9"/>
  <c r="DBS66" i="9"/>
  <c r="DCU66" i="9"/>
  <c r="DDS66" i="9"/>
  <c r="DEQ66" i="9"/>
  <c r="DFS66" i="9"/>
  <c r="DGQ66" i="9"/>
  <c r="DHO66" i="9"/>
  <c r="DIM66" i="9"/>
  <c r="DJI66" i="9"/>
  <c r="DKE66" i="9"/>
  <c r="DLA66" i="9"/>
  <c r="DLW66" i="9"/>
  <c r="DMS66" i="9"/>
  <c r="DNQ66" i="9"/>
  <c r="DOM66" i="9"/>
  <c r="DPI66" i="9"/>
  <c r="DQE66" i="9"/>
  <c r="DRA66" i="9"/>
  <c r="DRW66" i="9"/>
  <c r="DSS66" i="9"/>
  <c r="DTO66" i="9"/>
  <c r="DUK66" i="9"/>
  <c r="DVI66" i="9"/>
  <c r="DWE66" i="9"/>
  <c r="DXA66" i="9"/>
  <c r="DXW66" i="9"/>
  <c r="DYS66" i="9"/>
  <c r="DZO66" i="9"/>
  <c r="EAK66" i="9"/>
  <c r="EBG66" i="9"/>
  <c r="ECC66" i="9"/>
  <c r="EDA66" i="9"/>
  <c r="EDW66" i="9"/>
  <c r="EES66" i="9"/>
  <c r="EFO66" i="9"/>
  <c r="EGK66" i="9"/>
  <c r="EHG66" i="9"/>
  <c r="EIC66" i="9"/>
  <c r="EIY66" i="9"/>
  <c r="EJU66" i="9"/>
  <c r="EKS66" i="9"/>
  <c r="ELO66" i="9"/>
  <c r="EMK66" i="9"/>
  <c r="ENG66" i="9"/>
  <c r="EOC66" i="9"/>
  <c r="EOY66" i="9"/>
  <c r="EPU66" i="9"/>
  <c r="EQQ66" i="9"/>
  <c r="ERM66" i="9"/>
  <c r="ESK66" i="9"/>
  <c r="ETG66" i="9"/>
  <c r="EUC66" i="9"/>
  <c r="EUY66" i="9"/>
  <c r="EVU66" i="9"/>
  <c r="EWQ66" i="9"/>
  <c r="EXM66" i="9"/>
  <c r="EYI66" i="9"/>
  <c r="EZE66" i="9"/>
  <c r="FAC66" i="9"/>
  <c r="FAY66" i="9"/>
  <c r="FBU66" i="9"/>
  <c r="FCQ66" i="9"/>
  <c r="FDM66" i="9"/>
  <c r="FEI66" i="9"/>
  <c r="FFE66" i="9"/>
  <c r="FGA66" i="9"/>
  <c r="FGW66" i="9"/>
  <c r="FHU66" i="9"/>
  <c r="FIQ66" i="9"/>
  <c r="FJM66" i="9"/>
  <c r="FKI66" i="9"/>
  <c r="FLE66" i="9"/>
  <c r="FMA66" i="9"/>
  <c r="FMW66" i="9"/>
  <c r="FNS66" i="9"/>
  <c r="FOO66" i="9"/>
  <c r="FPM66" i="9"/>
  <c r="FQI66" i="9"/>
  <c r="FRE66" i="9"/>
  <c r="FSA66" i="9"/>
  <c r="FSW66" i="9"/>
  <c r="FTS66" i="9"/>
  <c r="FUO66" i="9"/>
  <c r="FVK66" i="9"/>
  <c r="FWG66" i="9"/>
  <c r="FXE66" i="9"/>
  <c r="FYA66" i="9"/>
  <c r="FYW66" i="9"/>
  <c r="FZS66" i="9"/>
  <c r="GAM66" i="9"/>
  <c r="GBG66" i="9"/>
  <c r="GCA66" i="9"/>
  <c r="GCU66" i="9"/>
  <c r="GDO66" i="9"/>
  <c r="GEI66" i="9"/>
  <c r="GFC66" i="9"/>
  <c r="GFW66" i="9"/>
  <c r="GGQ66" i="9"/>
  <c r="GHK66" i="9"/>
  <c r="GIE66" i="9"/>
  <c r="GIY66" i="9"/>
  <c r="GJS66" i="9"/>
  <c r="GKM66" i="9"/>
  <c r="GLG66" i="9"/>
  <c r="GMA66" i="9"/>
  <c r="GMU66" i="9"/>
  <c r="GNO66" i="9"/>
  <c r="GOI66" i="9"/>
  <c r="GPC66" i="9"/>
  <c r="GPW66" i="9"/>
  <c r="GQQ66" i="9"/>
  <c r="GRK66" i="9"/>
  <c r="GSE66" i="9"/>
  <c r="GSY66" i="9"/>
  <c r="GTS66" i="9"/>
  <c r="GUM66" i="9"/>
  <c r="GVG66" i="9"/>
  <c r="GWA66" i="9"/>
  <c r="GWU66" i="9"/>
  <c r="GXO66" i="9"/>
  <c r="GYI66" i="9"/>
  <c r="GZC66" i="9"/>
  <c r="GZW66" i="9"/>
  <c r="HAQ66" i="9"/>
  <c r="HBK66" i="9"/>
  <c r="HCE66" i="9"/>
  <c r="PC66" i="9"/>
  <c r="ZM66" i="9"/>
  <c r="AGW66" i="9"/>
  <c r="AMS66" i="9"/>
  <c r="ARO66" i="9"/>
  <c r="AWK66" i="9"/>
  <c r="BBC66" i="9"/>
  <c r="BFK66" i="9"/>
  <c r="BJQ66" i="9"/>
  <c r="BNY66" i="9"/>
  <c r="BSE66" i="9"/>
  <c r="BWM66" i="9"/>
  <c r="BZW66" i="9"/>
  <c r="CCI66" i="9"/>
  <c r="CEQ66" i="9"/>
  <c r="CGQ66" i="9"/>
  <c r="CIY66" i="9"/>
  <c r="CKY66" i="9"/>
  <c r="CNG66" i="9"/>
  <c r="COY66" i="9"/>
  <c r="CQQ66" i="9"/>
  <c r="CSI66" i="9"/>
  <c r="CTW66" i="9"/>
  <c r="CVE66" i="9"/>
  <c r="CWM66" i="9"/>
  <c r="CXO66" i="9"/>
  <c r="CYO66" i="9"/>
  <c r="CZS66" i="9"/>
  <c r="DAS66" i="9"/>
  <c r="DBW66" i="9"/>
  <c r="DCW66" i="9"/>
  <c r="DDU66" i="9"/>
  <c r="DEU66" i="9"/>
  <c r="DFU66" i="9"/>
  <c r="DGS66" i="9"/>
  <c r="DHQ66" i="9"/>
  <c r="DIO66" i="9"/>
  <c r="DJK66" i="9"/>
  <c r="DKG66" i="9"/>
  <c r="DLC66" i="9"/>
  <c r="DLY66" i="9"/>
  <c r="DMW66" i="9"/>
  <c r="DNS66" i="9"/>
  <c r="DOO66" i="9"/>
  <c r="DPK66" i="9"/>
  <c r="DQG66" i="9"/>
  <c r="DRC66" i="9"/>
  <c r="DRY66" i="9"/>
  <c r="DSU66" i="9"/>
  <c r="DTQ66" i="9"/>
  <c r="DUO66" i="9"/>
  <c r="DVK66" i="9"/>
  <c r="DWG66" i="9"/>
  <c r="DXC66" i="9"/>
  <c r="DXY66" i="9"/>
  <c r="DYU66" i="9"/>
  <c r="DZQ66" i="9"/>
  <c r="EAM66" i="9"/>
  <c r="EBI66" i="9"/>
  <c r="ECG66" i="9"/>
  <c r="EDC66" i="9"/>
  <c r="EDY66" i="9"/>
  <c r="EEU66" i="9"/>
  <c r="EFQ66" i="9"/>
  <c r="EGM66" i="9"/>
  <c r="EHI66" i="9"/>
  <c r="EIE66" i="9"/>
  <c r="EJA66" i="9"/>
  <c r="EJY66" i="9"/>
  <c r="EKU66" i="9"/>
  <c r="ELQ66" i="9"/>
  <c r="EMM66" i="9"/>
  <c r="ENI66" i="9"/>
  <c r="EOE66" i="9"/>
  <c r="EPA66" i="9"/>
  <c r="EPW66" i="9"/>
  <c r="EQS66" i="9"/>
  <c r="ERQ66" i="9"/>
  <c r="ESM66" i="9"/>
  <c r="ETI66" i="9"/>
  <c r="EUE66" i="9"/>
  <c r="EVA66" i="9"/>
  <c r="EVW66" i="9"/>
  <c r="EWS66" i="9"/>
  <c r="EXO66" i="9"/>
  <c r="EYK66" i="9"/>
  <c r="EZI66" i="9"/>
  <c r="FAE66" i="9"/>
  <c r="FBA66" i="9"/>
  <c r="FBW66" i="9"/>
  <c r="FCS66" i="9"/>
  <c r="FDO66" i="9"/>
  <c r="FEK66" i="9"/>
  <c r="FFG66" i="9"/>
  <c r="FGC66" i="9"/>
  <c r="FHA66" i="9"/>
  <c r="FHW66" i="9"/>
  <c r="FIS66" i="9"/>
  <c r="FJO66" i="9"/>
  <c r="FKK66" i="9"/>
  <c r="FLG66" i="9"/>
  <c r="FMC66" i="9"/>
  <c r="FMY66" i="9"/>
  <c r="FNU66" i="9"/>
  <c r="FOS66" i="9"/>
  <c r="FPO66" i="9"/>
  <c r="FQK66" i="9"/>
  <c r="RQ66" i="9"/>
  <c r="AAY66" i="9"/>
  <c r="AHY66" i="9"/>
  <c r="ANO66" i="9"/>
  <c r="ASM66" i="9"/>
  <c r="AXG66" i="9"/>
  <c r="BBW66" i="9"/>
  <c r="BGE66" i="9"/>
  <c r="BKK66" i="9"/>
  <c r="BOS66" i="9"/>
  <c r="BSY66" i="9"/>
  <c r="BXG66" i="9"/>
  <c r="CAM66" i="9"/>
  <c r="CCM66" i="9"/>
  <c r="CEU66" i="9"/>
  <c r="CGS66" i="9"/>
  <c r="CJA66" i="9"/>
  <c r="CLA66" i="9"/>
  <c r="CNI66" i="9"/>
  <c r="CPA66" i="9"/>
  <c r="CQS66" i="9"/>
  <c r="CSK66" i="9"/>
  <c r="CUA66" i="9"/>
  <c r="CVG66" i="9"/>
  <c r="CWQ66" i="9"/>
  <c r="CXQ66" i="9"/>
  <c r="CYQ66" i="9"/>
  <c r="CZU66" i="9"/>
  <c r="DAW66" i="9"/>
  <c r="DBY66" i="9"/>
  <c r="DCY66" i="9"/>
  <c r="DDY66" i="9"/>
  <c r="DEY66" i="9"/>
  <c r="DFW66" i="9"/>
  <c r="DGU66" i="9"/>
  <c r="DHS66" i="9"/>
  <c r="DIQ66" i="9"/>
  <c r="DJM66" i="9"/>
  <c r="DKI66" i="9"/>
  <c r="DLE66" i="9"/>
  <c r="DMC66" i="9"/>
  <c r="DMY66" i="9"/>
  <c r="DNU66" i="9"/>
  <c r="DOQ66" i="9"/>
  <c r="DPM66" i="9"/>
  <c r="DQI66" i="9"/>
  <c r="DRE66" i="9"/>
  <c r="DSA66" i="9"/>
  <c r="DSW66" i="9"/>
  <c r="DTU66" i="9"/>
  <c r="DUQ66" i="9"/>
  <c r="DVM66" i="9"/>
  <c r="DWI66" i="9"/>
  <c r="DXE66" i="9"/>
  <c r="DYA66" i="9"/>
  <c r="DYW66" i="9"/>
  <c r="DZS66" i="9"/>
  <c r="EAO66" i="9"/>
  <c r="EBM66" i="9"/>
  <c r="ECI66" i="9"/>
  <c r="EDE66" i="9"/>
  <c r="EEA66" i="9"/>
  <c r="EEW66" i="9"/>
  <c r="EFS66" i="9"/>
  <c r="EGO66" i="9"/>
  <c r="EHK66" i="9"/>
  <c r="EIG66" i="9"/>
  <c r="EJE66" i="9"/>
  <c r="EKA66" i="9"/>
  <c r="EKW66" i="9"/>
  <c r="ELS66" i="9"/>
  <c r="EMO66" i="9"/>
  <c r="ENK66" i="9"/>
  <c r="EOG66" i="9"/>
  <c r="EPC66" i="9"/>
  <c r="EPY66" i="9"/>
  <c r="EQW66" i="9"/>
  <c r="ERS66" i="9"/>
  <c r="ESO66" i="9"/>
  <c r="ETK66" i="9"/>
  <c r="EUG66" i="9"/>
  <c r="EVC66" i="9"/>
  <c r="EVY66" i="9"/>
  <c r="EWU66" i="9"/>
  <c r="EXQ66" i="9"/>
  <c r="EYO66" i="9"/>
  <c r="EZK66" i="9"/>
  <c r="FAG66" i="9"/>
  <c r="FBC66" i="9"/>
  <c r="FBY66" i="9"/>
  <c r="FCU66" i="9"/>
  <c r="FDQ66" i="9"/>
  <c r="FEM66" i="9"/>
  <c r="FFI66" i="9"/>
  <c r="FGG66" i="9"/>
  <c r="FHC66" i="9"/>
  <c r="FHY66" i="9"/>
  <c r="FIU66" i="9"/>
  <c r="FJQ66" i="9"/>
  <c r="FKM66" i="9"/>
  <c r="FLI66" i="9"/>
  <c r="FME66" i="9"/>
  <c r="FNA66" i="9"/>
  <c r="FNY66" i="9"/>
  <c r="FOU66" i="9"/>
  <c r="FPQ66" i="9"/>
  <c r="FQM66" i="9"/>
  <c r="FRI66" i="9"/>
  <c r="FSE66" i="9"/>
  <c r="FTA66" i="9"/>
  <c r="FTW66" i="9"/>
  <c r="FUS66" i="9"/>
  <c r="FVQ66" i="9"/>
  <c r="FWM66" i="9"/>
  <c r="FXI66" i="9"/>
  <c r="FYE66" i="9"/>
  <c r="FZA66" i="9"/>
  <c r="FZW66" i="9"/>
  <c r="GAQ66" i="9"/>
  <c r="GBK66" i="9"/>
  <c r="GCE66" i="9"/>
  <c r="GCY66" i="9"/>
  <c r="GDS66" i="9"/>
  <c r="GEM66" i="9"/>
  <c r="GFG66" i="9"/>
  <c r="GGA66" i="9"/>
  <c r="GGU66" i="9"/>
  <c r="GHO66" i="9"/>
  <c r="GII66" i="9"/>
  <c r="GJC66" i="9"/>
  <c r="GJW66" i="9"/>
  <c r="GKQ66" i="9"/>
  <c r="GLK66" i="9"/>
  <c r="GME66" i="9"/>
  <c r="GMY66" i="9"/>
  <c r="GNS66" i="9"/>
  <c r="GOM66" i="9"/>
  <c r="GPG66" i="9"/>
  <c r="GQA66" i="9"/>
  <c r="GQU66" i="9"/>
  <c r="GRO66" i="9"/>
  <c r="GSI66" i="9"/>
  <c r="GTC66" i="9"/>
  <c r="GTW66" i="9"/>
  <c r="GUQ66" i="9"/>
  <c r="GVK66" i="9"/>
  <c r="GWE66" i="9"/>
  <c r="GWY66" i="9"/>
  <c r="GXS66" i="9"/>
  <c r="GYM66" i="9"/>
  <c r="GZG66" i="9"/>
  <c r="HAA66" i="9"/>
  <c r="HAU66" i="9"/>
  <c r="HBO66" i="9"/>
  <c r="HCI66" i="9"/>
  <c r="HDC66" i="9"/>
  <c r="HDW66" i="9"/>
  <c r="HEQ66" i="9"/>
  <c r="HFK66" i="9"/>
  <c r="HGE66" i="9"/>
  <c r="HGY66" i="9"/>
  <c r="HHS66" i="9"/>
  <c r="RS66" i="9"/>
  <c r="ABA66" i="9"/>
  <c r="AIA66" i="9"/>
  <c r="ANS66" i="9"/>
  <c r="ASO66" i="9"/>
  <c r="AXI66" i="9"/>
  <c r="BBY66" i="9"/>
  <c r="BGG66" i="9"/>
  <c r="BKM66" i="9"/>
  <c r="BOU66" i="9"/>
  <c r="BTA66" i="9"/>
  <c r="BXI66" i="9"/>
  <c r="CAQ66" i="9"/>
  <c r="CCY66" i="9"/>
  <c r="CEY66" i="9"/>
  <c r="CHG66" i="9"/>
  <c r="CJE66" i="9"/>
  <c r="CLM66" i="9"/>
  <c r="CNM66" i="9"/>
  <c r="CPE66" i="9"/>
  <c r="CQW66" i="9"/>
  <c r="CSQ66" i="9"/>
  <c r="CUE66" i="9"/>
  <c r="CVO66" i="9"/>
  <c r="CWS66" i="9"/>
  <c r="CXS66" i="9"/>
  <c r="CYW66" i="9"/>
  <c r="CZW66" i="9"/>
  <c r="DAY66" i="9"/>
  <c r="DCA66" i="9"/>
  <c r="DDC66" i="9"/>
  <c r="DEA66" i="9"/>
  <c r="DFA66" i="9"/>
  <c r="DFY66" i="9"/>
  <c r="DGW66" i="9"/>
  <c r="DHU66" i="9"/>
  <c r="DIS66" i="9"/>
  <c r="DJO66" i="9"/>
  <c r="DKK66" i="9"/>
  <c r="DLI66" i="9"/>
  <c r="DME66" i="9"/>
  <c r="DNA66" i="9"/>
  <c r="DNW66" i="9"/>
  <c r="DOS66" i="9"/>
  <c r="DPO66" i="9"/>
  <c r="DQK66" i="9"/>
  <c r="DRG66" i="9"/>
  <c r="DSC66" i="9"/>
  <c r="DTA66" i="9"/>
  <c r="DTW66" i="9"/>
  <c r="DUS66" i="9"/>
  <c r="DVO66" i="9"/>
  <c r="DWK66" i="9"/>
  <c r="DXG66" i="9"/>
  <c r="DYC66" i="9"/>
  <c r="DYY66" i="9"/>
  <c r="DZU66" i="9"/>
  <c r="EAS66" i="9"/>
  <c r="EBO66" i="9"/>
  <c r="ECK66" i="9"/>
  <c r="EDG66" i="9"/>
  <c r="EEC66" i="9"/>
  <c r="EEY66" i="9"/>
  <c r="EFU66" i="9"/>
  <c r="EGQ66" i="9"/>
  <c r="EHM66" i="9"/>
  <c r="EIK66" i="9"/>
  <c r="EJG66" i="9"/>
  <c r="EKC66" i="9"/>
  <c r="EKY66" i="9"/>
  <c r="ELU66" i="9"/>
  <c r="EMQ66" i="9"/>
  <c r="ENM66" i="9"/>
  <c r="EOI66" i="9"/>
  <c r="EPE66" i="9"/>
  <c r="EQC66" i="9"/>
  <c r="EQY66" i="9"/>
  <c r="ERU66" i="9"/>
  <c r="ESQ66" i="9"/>
  <c r="ETM66" i="9"/>
  <c r="EUI66" i="9"/>
  <c r="EVE66" i="9"/>
  <c r="EWA66" i="9"/>
  <c r="EWW66" i="9"/>
  <c r="EXU66" i="9"/>
  <c r="EYQ66" i="9"/>
  <c r="EZM66" i="9"/>
  <c r="FAI66" i="9"/>
  <c r="FBE66" i="9"/>
  <c r="FCA66" i="9"/>
  <c r="FCW66" i="9"/>
  <c r="FDS66" i="9"/>
  <c r="FEO66" i="9"/>
  <c r="FFM66" i="9"/>
  <c r="FGI66" i="9"/>
  <c r="FHE66" i="9"/>
  <c r="FIA66" i="9"/>
  <c r="FIW66" i="9"/>
  <c r="FJS66" i="9"/>
  <c r="FKO66" i="9"/>
  <c r="FLK66" i="9"/>
  <c r="FMG66" i="9"/>
  <c r="FNE66" i="9"/>
  <c r="FOA66" i="9"/>
  <c r="FOW66" i="9"/>
  <c r="FPS66" i="9"/>
  <c r="FQO66" i="9"/>
  <c r="FRK66" i="9"/>
  <c r="FRG66" i="9"/>
  <c r="FVS66" i="9"/>
  <c r="FZY66" i="9"/>
  <c r="GDU66" i="9"/>
  <c r="GHQ66" i="9"/>
  <c r="GLM66" i="9"/>
  <c r="GPI66" i="9"/>
  <c r="GTE66" i="9"/>
  <c r="GXA66" i="9"/>
  <c r="HAW66" i="9"/>
  <c r="HDA66" i="9"/>
  <c r="HEO66" i="9"/>
  <c r="HGC66" i="9"/>
  <c r="HHQ66" i="9"/>
  <c r="HIU66" i="9"/>
  <c r="HJU66" i="9"/>
  <c r="HKS66" i="9"/>
  <c r="HLQ66" i="9"/>
  <c r="HMQ66" i="9"/>
  <c r="HNQ66" i="9"/>
  <c r="HOM66" i="9"/>
  <c r="HPI66" i="9"/>
  <c r="HQE66" i="9"/>
  <c r="HRA66" i="9"/>
  <c r="HRY66" i="9"/>
  <c r="HSU66" i="9"/>
  <c r="HTQ66" i="9"/>
  <c r="HUM66" i="9"/>
  <c r="HVI66" i="9"/>
  <c r="HWE66" i="9"/>
  <c r="HXA66" i="9"/>
  <c r="HXW66" i="9"/>
  <c r="HYS66" i="9"/>
  <c r="HZQ66" i="9"/>
  <c r="IAM66" i="9"/>
  <c r="IBI66" i="9"/>
  <c r="ICE66" i="9"/>
  <c r="IDA66" i="9"/>
  <c r="IDW66" i="9"/>
  <c r="IES66" i="9"/>
  <c r="IFO66" i="9"/>
  <c r="IGK66" i="9"/>
  <c r="IHI66" i="9"/>
  <c r="IIE66" i="9"/>
  <c r="IJA66" i="9"/>
  <c r="IJW66" i="9"/>
  <c r="IKS66" i="9"/>
  <c r="ILO66" i="9"/>
  <c r="IMK66" i="9"/>
  <c r="ING66" i="9"/>
  <c r="IOC66" i="9"/>
  <c r="IPA66" i="9"/>
  <c r="IPW66" i="9"/>
  <c r="IQS66" i="9"/>
  <c r="IRO66" i="9"/>
  <c r="ISK66" i="9"/>
  <c r="ITG66" i="9"/>
  <c r="IUC66" i="9"/>
  <c r="IUY66" i="9"/>
  <c r="IVU66" i="9"/>
  <c r="IWS66" i="9"/>
  <c r="IXO66" i="9"/>
  <c r="IYK66" i="9"/>
  <c r="IZG66" i="9"/>
  <c r="JAC66" i="9"/>
  <c r="JAY66" i="9"/>
  <c r="JBU66" i="9"/>
  <c r="JCQ66" i="9"/>
  <c r="JDM66" i="9"/>
  <c r="JEK66" i="9"/>
  <c r="JFG66" i="9"/>
  <c r="JGC66" i="9"/>
  <c r="JGY66" i="9"/>
  <c r="JHU66" i="9"/>
  <c r="JIQ66" i="9"/>
  <c r="JJM66" i="9"/>
  <c r="JKI66" i="9"/>
  <c r="JLE66" i="9"/>
  <c r="JMC66" i="9"/>
  <c r="JMY66" i="9"/>
  <c r="JNU66" i="9"/>
  <c r="JOQ66" i="9"/>
  <c r="JPM66" i="9"/>
  <c r="JQI66" i="9"/>
  <c r="JRE66" i="9"/>
  <c r="JSA66" i="9"/>
  <c r="JSW66" i="9"/>
  <c r="JTU66" i="9"/>
  <c r="JUQ66" i="9"/>
  <c r="JVM66" i="9"/>
  <c r="JWI66" i="9"/>
  <c r="JXE66" i="9"/>
  <c r="JYA66" i="9"/>
  <c r="JYW66" i="9"/>
  <c r="JZS66" i="9"/>
  <c r="KAO66" i="9"/>
  <c r="KBM66" i="9"/>
  <c r="KCI66" i="9"/>
  <c r="KDE66" i="9"/>
  <c r="KEA66" i="9"/>
  <c r="KEW66" i="9"/>
  <c r="KFS66" i="9"/>
  <c r="KGO66" i="9"/>
  <c r="KHK66" i="9"/>
  <c r="KIG66" i="9"/>
  <c r="KJE66" i="9"/>
  <c r="KKA66" i="9"/>
  <c r="KKW66" i="9"/>
  <c r="KLS66" i="9"/>
  <c r="KMO66" i="9"/>
  <c r="KNK66" i="9"/>
  <c r="KOG66" i="9"/>
  <c r="KPC66" i="9"/>
  <c r="KPY66" i="9"/>
  <c r="KQU66" i="9"/>
  <c r="KRO66" i="9"/>
  <c r="KSI66" i="9"/>
  <c r="KTC66" i="9"/>
  <c r="KTW66" i="9"/>
  <c r="KUQ66" i="9"/>
  <c r="KVK66" i="9"/>
  <c r="KWE66" i="9"/>
  <c r="KWY66" i="9"/>
  <c r="KXS66" i="9"/>
  <c r="KYM66" i="9"/>
  <c r="KZG66" i="9"/>
  <c r="LAA66" i="9"/>
  <c r="LAU66" i="9"/>
  <c r="LBO66" i="9"/>
  <c r="LCI66" i="9"/>
  <c r="LDC66" i="9"/>
  <c r="LDW66" i="9"/>
  <c r="LEQ66" i="9"/>
  <c r="LFK66" i="9"/>
  <c r="LGE66" i="9"/>
  <c r="LGY66" i="9"/>
  <c r="LHS66" i="9"/>
  <c r="LIM66" i="9"/>
  <c r="LJG66" i="9"/>
  <c r="LKA66" i="9"/>
  <c r="LKU66" i="9"/>
  <c r="LLO66" i="9"/>
  <c r="LMI66" i="9"/>
  <c r="LNC66" i="9"/>
  <c r="LNW66" i="9"/>
  <c r="LOQ66" i="9"/>
  <c r="LPK66" i="9"/>
  <c r="LQE66" i="9"/>
  <c r="LQY66" i="9"/>
  <c r="LRS66" i="9"/>
  <c r="LSM66" i="9"/>
  <c r="LTG66" i="9"/>
  <c r="LUA66" i="9"/>
  <c r="LUU66" i="9"/>
  <c r="LVO66" i="9"/>
  <c r="LWI66" i="9"/>
  <c r="LXC66" i="9"/>
  <c r="LXW66" i="9"/>
  <c r="LYQ66" i="9"/>
  <c r="LZK66" i="9"/>
  <c r="MAE66" i="9"/>
  <c r="MAY66" i="9"/>
  <c r="MBS66" i="9"/>
  <c r="MCM66" i="9"/>
  <c r="MDG66" i="9"/>
  <c r="MEA66" i="9"/>
  <c r="MEU66" i="9"/>
  <c r="MFO66" i="9"/>
  <c r="MGI66" i="9"/>
  <c r="MHC66" i="9"/>
  <c r="MHW66" i="9"/>
  <c r="MIQ66" i="9"/>
  <c r="MJK66" i="9"/>
  <c r="MKE66" i="9"/>
  <c r="MKY66" i="9"/>
  <c r="MLS66" i="9"/>
  <c r="MMM66" i="9"/>
  <c r="MNG66" i="9"/>
  <c r="MOA66" i="9"/>
  <c r="MOU66" i="9"/>
  <c r="MPO66" i="9"/>
  <c r="MQI66" i="9"/>
  <c r="MRC66" i="9"/>
  <c r="MRW66" i="9"/>
  <c r="MSQ66" i="9"/>
  <c r="MTK66" i="9"/>
  <c r="MUE66" i="9"/>
  <c r="MUY66" i="9"/>
  <c r="MVS66" i="9"/>
  <c r="MWM66" i="9"/>
  <c r="MXG66" i="9"/>
  <c r="MYA66" i="9"/>
  <c r="MYU66" i="9"/>
  <c r="MZO66" i="9"/>
  <c r="NAI66" i="9"/>
  <c r="NBC66" i="9"/>
  <c r="NBW66" i="9"/>
  <c r="NCQ66" i="9"/>
  <c r="NDK66" i="9"/>
  <c r="NEE66" i="9"/>
  <c r="NEY66" i="9"/>
  <c r="NFS66" i="9"/>
  <c r="NGM66" i="9"/>
  <c r="NHG66" i="9"/>
  <c r="NIA66" i="9"/>
  <c r="NIU66" i="9"/>
  <c r="NJO66" i="9"/>
  <c r="NKI66" i="9"/>
  <c r="NLC66" i="9"/>
  <c r="NLW66" i="9"/>
  <c r="NMQ66" i="9"/>
  <c r="NNK66" i="9"/>
  <c r="NOE66" i="9"/>
  <c r="NOY66" i="9"/>
  <c r="NPS66" i="9"/>
  <c r="NQM66" i="9"/>
  <c r="NRG66" i="9"/>
  <c r="NSA66" i="9"/>
  <c r="NSU66" i="9"/>
  <c r="NTO66" i="9"/>
  <c r="NUI66" i="9"/>
  <c r="NVC66" i="9"/>
  <c r="NVW66" i="9"/>
  <c r="NWQ66" i="9"/>
  <c r="NXK66" i="9"/>
  <c r="NYE66" i="9"/>
  <c r="NYY66" i="9"/>
  <c r="NZS66" i="9"/>
  <c r="OAM66" i="9"/>
  <c r="OBG66" i="9"/>
  <c r="OCA66" i="9"/>
  <c r="OCU66" i="9"/>
  <c r="ODO66" i="9"/>
  <c r="OEI66" i="9"/>
  <c r="OFC66" i="9"/>
  <c r="OFW66" i="9"/>
  <c r="OGQ66" i="9"/>
  <c r="OHK66" i="9"/>
  <c r="OIE66" i="9"/>
  <c r="OIY66" i="9"/>
  <c r="OJS66" i="9"/>
  <c r="OKM66" i="9"/>
  <c r="OLG66" i="9"/>
  <c r="OMA66" i="9"/>
  <c r="OMU66" i="9"/>
  <c r="ONO66" i="9"/>
  <c r="OOI66" i="9"/>
  <c r="OPC66" i="9"/>
  <c r="OPW66" i="9"/>
  <c r="OQQ66" i="9"/>
  <c r="ORK66" i="9"/>
  <c r="OSE66" i="9"/>
  <c r="OSY66" i="9"/>
  <c r="OTS66" i="9"/>
  <c r="OUM66" i="9"/>
  <c r="OVG66" i="9"/>
  <c r="OWA66" i="9"/>
  <c r="OWU66" i="9"/>
  <c r="OXO66" i="9"/>
  <c r="OYI66" i="9"/>
  <c r="OZC66" i="9"/>
  <c r="OZW66" i="9"/>
  <c r="PAQ66" i="9"/>
  <c r="PBK66" i="9"/>
  <c r="PCE66" i="9"/>
  <c r="PCY66" i="9"/>
  <c r="PDS66" i="9"/>
  <c r="PEM66" i="9"/>
  <c r="PFG66" i="9"/>
  <c r="FSC66" i="9"/>
  <c r="FWK66" i="9"/>
  <c r="GAO66" i="9"/>
  <c r="GEK66" i="9"/>
  <c r="GIG66" i="9"/>
  <c r="GMC66" i="9"/>
  <c r="GPY66" i="9"/>
  <c r="GTU66" i="9"/>
  <c r="GXQ66" i="9"/>
  <c r="HBI66" i="9"/>
  <c r="HDE66" i="9"/>
  <c r="HES66" i="9"/>
  <c r="HGG66" i="9"/>
  <c r="HHU66" i="9"/>
  <c r="HIW66" i="9"/>
  <c r="HJW66" i="9"/>
  <c r="HKU66" i="9"/>
  <c r="HLU66" i="9"/>
  <c r="HMS66" i="9"/>
  <c r="HNS66" i="9"/>
  <c r="HOO66" i="9"/>
  <c r="HPK66" i="9"/>
  <c r="HQG66" i="9"/>
  <c r="HRE66" i="9"/>
  <c r="HSA66" i="9"/>
  <c r="HSW66" i="9"/>
  <c r="HTS66" i="9"/>
  <c r="HUO66" i="9"/>
  <c r="HVK66" i="9"/>
  <c r="HWG66" i="9"/>
  <c r="HXC66" i="9"/>
  <c r="HXY66" i="9"/>
  <c r="HYW66" i="9"/>
  <c r="HZS66" i="9"/>
  <c r="IAO66" i="9"/>
  <c r="IBK66" i="9"/>
  <c r="ICG66" i="9"/>
  <c r="IDC66" i="9"/>
  <c r="IDY66" i="9"/>
  <c r="IEU66" i="9"/>
  <c r="IFQ66" i="9"/>
  <c r="IGO66" i="9"/>
  <c r="IHK66" i="9"/>
  <c r="IIG66" i="9"/>
  <c r="IJC66" i="9"/>
  <c r="IJY66" i="9"/>
  <c r="IKU66" i="9"/>
  <c r="ILQ66" i="9"/>
  <c r="IMM66" i="9"/>
  <c r="INI66" i="9"/>
  <c r="IOG66" i="9"/>
  <c r="IPC66" i="9"/>
  <c r="IPY66" i="9"/>
  <c r="IQU66" i="9"/>
  <c r="IRQ66" i="9"/>
  <c r="ISM66" i="9"/>
  <c r="ITI66" i="9"/>
  <c r="IUE66" i="9"/>
  <c r="IVA66" i="9"/>
  <c r="IVY66" i="9"/>
  <c r="IWU66" i="9"/>
  <c r="IXQ66" i="9"/>
  <c r="IYM66" i="9"/>
  <c r="IZI66" i="9"/>
  <c r="JAE66" i="9"/>
  <c r="JBA66" i="9"/>
  <c r="JBW66" i="9"/>
  <c r="JCS66" i="9"/>
  <c r="JDQ66" i="9"/>
  <c r="JEM66" i="9"/>
  <c r="JFI66" i="9"/>
  <c r="JGE66" i="9"/>
  <c r="JHA66" i="9"/>
  <c r="JHW66" i="9"/>
  <c r="JIS66" i="9"/>
  <c r="JJO66" i="9"/>
  <c r="JKK66" i="9"/>
  <c r="JLI66" i="9"/>
  <c r="JME66" i="9"/>
  <c r="JNA66" i="9"/>
  <c r="JNW66" i="9"/>
  <c r="JOS66" i="9"/>
  <c r="JPO66" i="9"/>
  <c r="JQK66" i="9"/>
  <c r="JRG66" i="9"/>
  <c r="JSC66" i="9"/>
  <c r="JTA66" i="9"/>
  <c r="JTW66" i="9"/>
  <c r="JUS66" i="9"/>
  <c r="JVO66" i="9"/>
  <c r="JWK66" i="9"/>
  <c r="JXG66" i="9"/>
  <c r="JYC66" i="9"/>
  <c r="JYY66" i="9"/>
  <c r="JZU66" i="9"/>
  <c r="KAS66" i="9"/>
  <c r="KBO66" i="9"/>
  <c r="KCK66" i="9"/>
  <c r="KDG66" i="9"/>
  <c r="KEC66" i="9"/>
  <c r="KEY66" i="9"/>
  <c r="KFU66" i="9"/>
  <c r="KGQ66" i="9"/>
  <c r="KHM66" i="9"/>
  <c r="KIK66" i="9"/>
  <c r="KJG66" i="9"/>
  <c r="KKC66" i="9"/>
  <c r="KKY66" i="9"/>
  <c r="KLU66" i="9"/>
  <c r="KMQ66" i="9"/>
  <c r="KNM66" i="9"/>
  <c r="KOI66" i="9"/>
  <c r="KPE66" i="9"/>
  <c r="KQC66" i="9"/>
  <c r="KQW66" i="9"/>
  <c r="KRQ66" i="9"/>
  <c r="KSK66" i="9"/>
  <c r="KTE66" i="9"/>
  <c r="KTY66" i="9"/>
  <c r="KUS66" i="9"/>
  <c r="KVM66" i="9"/>
  <c r="KWG66" i="9"/>
  <c r="KXA66" i="9"/>
  <c r="KXU66" i="9"/>
  <c r="KYO66" i="9"/>
  <c r="KZI66" i="9"/>
  <c r="LAC66" i="9"/>
  <c r="LAW66" i="9"/>
  <c r="LBQ66" i="9"/>
  <c r="LCK66" i="9"/>
  <c r="LDE66" i="9"/>
  <c r="LDY66" i="9"/>
  <c r="LES66" i="9"/>
  <c r="LFM66" i="9"/>
  <c r="LGG66" i="9"/>
  <c r="LHA66" i="9"/>
  <c r="LHU66" i="9"/>
  <c r="LIO66" i="9"/>
  <c r="LJI66" i="9"/>
  <c r="LKC66" i="9"/>
  <c r="LKW66" i="9"/>
  <c r="LLQ66" i="9"/>
  <c r="LMK66" i="9"/>
  <c r="LNE66" i="9"/>
  <c r="LNY66" i="9"/>
  <c r="LOS66" i="9"/>
  <c r="LPM66" i="9"/>
  <c r="LQG66" i="9"/>
  <c r="LRA66" i="9"/>
  <c r="LRU66" i="9"/>
  <c r="LSO66" i="9"/>
  <c r="LTI66" i="9"/>
  <c r="LUC66" i="9"/>
  <c r="LUW66" i="9"/>
  <c r="LVQ66" i="9"/>
  <c r="LWK66" i="9"/>
  <c r="LXE66" i="9"/>
  <c r="LXY66" i="9"/>
  <c r="LYS66" i="9"/>
  <c r="LZM66" i="9"/>
  <c r="MAG66" i="9"/>
  <c r="MBA66" i="9"/>
  <c r="MBU66" i="9"/>
  <c r="MCO66" i="9"/>
  <c r="FSG66" i="9"/>
  <c r="FWO66" i="9"/>
  <c r="GAS66" i="9"/>
  <c r="GEO66" i="9"/>
  <c r="GIK66" i="9"/>
  <c r="GMG66" i="9"/>
  <c r="GQC66" i="9"/>
  <c r="GTY66" i="9"/>
  <c r="GXU66" i="9"/>
  <c r="HBM66" i="9"/>
  <c r="HDM66" i="9"/>
  <c r="HFA66" i="9"/>
  <c r="HGO66" i="9"/>
  <c r="HHY66" i="9"/>
  <c r="HJA66" i="9"/>
  <c r="HJY66" i="9"/>
  <c r="HKW66" i="9"/>
  <c r="HLW66" i="9"/>
  <c r="HMW66" i="9"/>
  <c r="HNU66" i="9"/>
  <c r="HOQ66" i="9"/>
  <c r="HPM66" i="9"/>
  <c r="HQK66" i="9"/>
  <c r="HRG66" i="9"/>
  <c r="HSC66" i="9"/>
  <c r="HSY66" i="9"/>
  <c r="HTU66" i="9"/>
  <c r="HUQ66" i="9"/>
  <c r="HVM66" i="9"/>
  <c r="HWI66" i="9"/>
  <c r="HXE66" i="9"/>
  <c r="HYC66" i="9"/>
  <c r="HYY66" i="9"/>
  <c r="HZU66" i="9"/>
  <c r="IAQ66" i="9"/>
  <c r="IBM66" i="9"/>
  <c r="ICI66" i="9"/>
  <c r="IDE66" i="9"/>
  <c r="IEA66" i="9"/>
  <c r="IEW66" i="9"/>
  <c r="IFU66" i="9"/>
  <c r="IGQ66" i="9"/>
  <c r="IHM66" i="9"/>
  <c r="III66" i="9"/>
  <c r="IJE66" i="9"/>
  <c r="IKA66" i="9"/>
  <c r="IKW66" i="9"/>
  <c r="ILS66" i="9"/>
  <c r="IMO66" i="9"/>
  <c r="INM66" i="9"/>
  <c r="IOI66" i="9"/>
  <c r="IPE66" i="9"/>
  <c r="IQA66" i="9"/>
  <c r="IQW66" i="9"/>
  <c r="IRS66" i="9"/>
  <c r="ISO66" i="9"/>
  <c r="ITK66" i="9"/>
  <c r="IUG66" i="9"/>
  <c r="IVE66" i="9"/>
  <c r="IWA66" i="9"/>
  <c r="IWW66" i="9"/>
  <c r="IXS66" i="9"/>
  <c r="IYO66" i="9"/>
  <c r="IZK66" i="9"/>
  <c r="JAG66" i="9"/>
  <c r="JBC66" i="9"/>
  <c r="JBY66" i="9"/>
  <c r="JCW66" i="9"/>
  <c r="JDS66" i="9"/>
  <c r="JEO66" i="9"/>
  <c r="JFK66" i="9"/>
  <c r="JGG66" i="9"/>
  <c r="JHC66" i="9"/>
  <c r="JHY66" i="9"/>
  <c r="JIU66" i="9"/>
  <c r="JJQ66" i="9"/>
  <c r="JKO66" i="9"/>
  <c r="JLK66" i="9"/>
  <c r="JMG66" i="9"/>
  <c r="JNC66" i="9"/>
  <c r="JNY66" i="9"/>
  <c r="JOU66" i="9"/>
  <c r="JPQ66" i="9"/>
  <c r="JQM66" i="9"/>
  <c r="JRI66" i="9"/>
  <c r="JSG66" i="9"/>
  <c r="JTC66" i="9"/>
  <c r="JTY66" i="9"/>
  <c r="JUU66" i="9"/>
  <c r="JVQ66" i="9"/>
  <c r="JWM66" i="9"/>
  <c r="JXI66" i="9"/>
  <c r="JYE66" i="9"/>
  <c r="JZA66" i="9"/>
  <c r="JZY66" i="9"/>
  <c r="KAU66" i="9"/>
  <c r="KBQ66" i="9"/>
  <c r="KCM66" i="9"/>
  <c r="KDI66" i="9"/>
  <c r="KEE66" i="9"/>
  <c r="KFA66" i="9"/>
  <c r="KFW66" i="9"/>
  <c r="KGS66" i="9"/>
  <c r="KHQ66" i="9"/>
  <c r="KIM66" i="9"/>
  <c r="KJI66" i="9"/>
  <c r="KKE66" i="9"/>
  <c r="KLA66" i="9"/>
  <c r="KLW66" i="9"/>
  <c r="KMS66" i="9"/>
  <c r="KNO66" i="9"/>
  <c r="KOK66" i="9"/>
  <c r="KPI66" i="9"/>
  <c r="KQE66" i="9"/>
  <c r="KQY66" i="9"/>
  <c r="KRS66" i="9"/>
  <c r="KSM66" i="9"/>
  <c r="KTG66" i="9"/>
  <c r="KUA66" i="9"/>
  <c r="KUU66" i="9"/>
  <c r="KVO66" i="9"/>
  <c r="KWI66" i="9"/>
  <c r="KXC66" i="9"/>
  <c r="KXW66" i="9"/>
  <c r="KYQ66" i="9"/>
  <c r="KZK66" i="9"/>
  <c r="LAE66" i="9"/>
  <c r="LAY66" i="9"/>
  <c r="LBS66" i="9"/>
  <c r="LCM66" i="9"/>
  <c r="LDG66" i="9"/>
  <c r="LEA66" i="9"/>
  <c r="LEU66" i="9"/>
  <c r="LFO66" i="9"/>
  <c r="LGI66" i="9"/>
  <c r="LHC66" i="9"/>
  <c r="LHW66" i="9"/>
  <c r="LIQ66" i="9"/>
  <c r="LJK66" i="9"/>
  <c r="LKE66" i="9"/>
  <c r="LKY66" i="9"/>
  <c r="LLS66" i="9"/>
  <c r="LMM66" i="9"/>
  <c r="LNG66" i="9"/>
  <c r="LOA66" i="9"/>
  <c r="LOU66" i="9"/>
  <c r="LPO66" i="9"/>
  <c r="LQI66" i="9"/>
  <c r="LRC66" i="9"/>
  <c r="LRW66" i="9"/>
  <c r="LSQ66" i="9"/>
  <c r="LTK66" i="9"/>
  <c r="LUE66" i="9"/>
  <c r="LUY66" i="9"/>
  <c r="LVS66" i="9"/>
  <c r="LWM66" i="9"/>
  <c r="LXG66" i="9"/>
  <c r="LYA66" i="9"/>
  <c r="LYU66" i="9"/>
  <c r="LZO66" i="9"/>
  <c r="MAI66" i="9"/>
  <c r="MBC66" i="9"/>
  <c r="MBW66" i="9"/>
  <c r="MCQ66" i="9"/>
  <c r="MDK66" i="9"/>
  <c r="MEE66" i="9"/>
  <c r="MEY66" i="9"/>
  <c r="MFS66" i="9"/>
  <c r="MGM66" i="9"/>
  <c r="MHG66" i="9"/>
  <c r="FSY66" i="9"/>
  <c r="FXG66" i="9"/>
  <c r="GBI66" i="9"/>
  <c r="GFE66" i="9"/>
  <c r="GJA66" i="9"/>
  <c r="GMW66" i="9"/>
  <c r="GQS66" i="9"/>
  <c r="GUO66" i="9"/>
  <c r="GYK66" i="9"/>
  <c r="HBQ66" i="9"/>
  <c r="HDQ66" i="9"/>
  <c r="HFE66" i="9"/>
  <c r="HGS66" i="9"/>
  <c r="HIC66" i="9"/>
  <c r="HJC66" i="9"/>
  <c r="HKA66" i="9"/>
  <c r="HLA66" i="9"/>
  <c r="HLY66" i="9"/>
  <c r="HMY66" i="9"/>
  <c r="HNW66" i="9"/>
  <c r="HOS66" i="9"/>
  <c r="HPQ66" i="9"/>
  <c r="HQM66" i="9"/>
  <c r="HRI66" i="9"/>
  <c r="HSE66" i="9"/>
  <c r="HTA66" i="9"/>
  <c r="HTW66" i="9"/>
  <c r="HUS66" i="9"/>
  <c r="HVO66" i="9"/>
  <c r="HWK66" i="9"/>
  <c r="HXI66" i="9"/>
  <c r="HYE66" i="9"/>
  <c r="HZA66" i="9"/>
  <c r="HZW66" i="9"/>
  <c r="IAS66" i="9"/>
  <c r="IBO66" i="9"/>
  <c r="ICK66" i="9"/>
  <c r="IDG66" i="9"/>
  <c r="IEC66" i="9"/>
  <c r="IFA66" i="9"/>
  <c r="IFW66" i="9"/>
  <c r="IGS66" i="9"/>
  <c r="IHO66" i="9"/>
  <c r="IIK66" i="9"/>
  <c r="IJG66" i="9"/>
  <c r="IKC66" i="9"/>
  <c r="IKY66" i="9"/>
  <c r="ILU66" i="9"/>
  <c r="IMS66" i="9"/>
  <c r="INO66" i="9"/>
  <c r="IOK66" i="9"/>
  <c r="IPG66" i="9"/>
  <c r="IQC66" i="9"/>
  <c r="IQY66" i="9"/>
  <c r="IRU66" i="9"/>
  <c r="ISQ66" i="9"/>
  <c r="ITM66" i="9"/>
  <c r="IUK66" i="9"/>
  <c r="IVG66" i="9"/>
  <c r="IWC66" i="9"/>
  <c r="IWY66" i="9"/>
  <c r="IXU66" i="9"/>
  <c r="IYQ66" i="9"/>
  <c r="IZM66" i="9"/>
  <c r="JAI66" i="9"/>
  <c r="JBE66" i="9"/>
  <c r="JCC66" i="9"/>
  <c r="JCY66" i="9"/>
  <c r="JDU66" i="9"/>
  <c r="JEQ66" i="9"/>
  <c r="JFM66" i="9"/>
  <c r="JGI66" i="9"/>
  <c r="JHE66" i="9"/>
  <c r="JIA66" i="9"/>
  <c r="JIW66" i="9"/>
  <c r="JJU66" i="9"/>
  <c r="JKQ66" i="9"/>
  <c r="JLM66" i="9"/>
  <c r="JMI66" i="9"/>
  <c r="JNE66" i="9"/>
  <c r="JOA66" i="9"/>
  <c r="JOW66" i="9"/>
  <c r="JPS66" i="9"/>
  <c r="JQO66" i="9"/>
  <c r="JRM66" i="9"/>
  <c r="JSI66" i="9"/>
  <c r="JTE66" i="9"/>
  <c r="JUA66" i="9"/>
  <c r="JUW66" i="9"/>
  <c r="JVS66" i="9"/>
  <c r="JWO66" i="9"/>
  <c r="JXK66" i="9"/>
  <c r="JYG66" i="9"/>
  <c r="JZE66" i="9"/>
  <c r="KAA66" i="9"/>
  <c r="KAW66" i="9"/>
  <c r="KBS66" i="9"/>
  <c r="KCO66" i="9"/>
  <c r="KDK66" i="9"/>
  <c r="KEG66" i="9"/>
  <c r="KFC66" i="9"/>
  <c r="KFY66" i="9"/>
  <c r="KGW66" i="9"/>
  <c r="KHS66" i="9"/>
  <c r="KIO66" i="9"/>
  <c r="KJK66" i="9"/>
  <c r="KKG66" i="9"/>
  <c r="KLC66" i="9"/>
  <c r="KLY66" i="9"/>
  <c r="KMU66" i="9"/>
  <c r="KNQ66" i="9"/>
  <c r="KOO66" i="9"/>
  <c r="KPK66" i="9"/>
  <c r="KQG66" i="9"/>
  <c r="KRA66" i="9"/>
  <c r="KRU66" i="9"/>
  <c r="KSO66" i="9"/>
  <c r="KTI66" i="9"/>
  <c r="KUC66" i="9"/>
  <c r="KUW66" i="9"/>
  <c r="KVQ66" i="9"/>
  <c r="KWK66" i="9"/>
  <c r="KXE66" i="9"/>
  <c r="KXY66" i="9"/>
  <c r="KYS66" i="9"/>
  <c r="KZM66" i="9"/>
  <c r="LAG66" i="9"/>
  <c r="LBA66" i="9"/>
  <c r="LBU66" i="9"/>
  <c r="LCO66" i="9"/>
  <c r="LDI66" i="9"/>
  <c r="LEC66" i="9"/>
  <c r="LEW66" i="9"/>
  <c r="LFQ66" i="9"/>
  <c r="LGK66" i="9"/>
  <c r="LHE66" i="9"/>
  <c r="LHY66" i="9"/>
  <c r="LIS66" i="9"/>
  <c r="LJM66" i="9"/>
  <c r="LKG66" i="9"/>
  <c r="LLA66" i="9"/>
  <c r="LLU66" i="9"/>
  <c r="LMO66" i="9"/>
  <c r="LNI66" i="9"/>
  <c r="LOC66" i="9"/>
  <c r="LOW66" i="9"/>
  <c r="LPQ66" i="9"/>
  <c r="LQK66" i="9"/>
  <c r="LRE66" i="9"/>
  <c r="LRY66" i="9"/>
  <c r="LSS66" i="9"/>
  <c r="LTM66" i="9"/>
  <c r="LUG66" i="9"/>
  <c r="LVA66" i="9"/>
  <c r="LVU66" i="9"/>
  <c r="LWO66" i="9"/>
  <c r="LXI66" i="9"/>
  <c r="LYC66" i="9"/>
  <c r="LYW66" i="9"/>
  <c r="LZQ66" i="9"/>
  <c r="MAK66" i="9"/>
  <c r="MBE66" i="9"/>
  <c r="MBY66" i="9"/>
  <c r="MCS66" i="9"/>
  <c r="MDM66" i="9"/>
  <c r="MEG66" i="9"/>
  <c r="MFA66" i="9"/>
  <c r="MFU66" i="9"/>
  <c r="MGO66" i="9"/>
  <c r="FTC66" i="9"/>
  <c r="FXK66" i="9"/>
  <c r="GBM66" i="9"/>
  <c r="GFI66" i="9"/>
  <c r="GJE66" i="9"/>
  <c r="GNA66" i="9"/>
  <c r="GQW66" i="9"/>
  <c r="GUS66" i="9"/>
  <c r="GYO66" i="9"/>
  <c r="HCC66" i="9"/>
  <c r="HDS66" i="9"/>
  <c r="HFG66" i="9"/>
  <c r="HGU66" i="9"/>
  <c r="HIG66" i="9"/>
  <c r="HJE66" i="9"/>
  <c r="HKC66" i="9"/>
  <c r="HLC66" i="9"/>
  <c r="HMC66" i="9"/>
  <c r="HNA66" i="9"/>
  <c r="HNY66" i="9"/>
  <c r="HOW66" i="9"/>
  <c r="HPS66" i="9"/>
  <c r="HQO66" i="9"/>
  <c r="HRK66" i="9"/>
  <c r="HSG66" i="9"/>
  <c r="HTC66" i="9"/>
  <c r="HTY66" i="9"/>
  <c r="HUU66" i="9"/>
  <c r="HVQ66" i="9"/>
  <c r="HWO66" i="9"/>
  <c r="HXK66" i="9"/>
  <c r="HYG66" i="9"/>
  <c r="HZC66" i="9"/>
  <c r="HZY66" i="9"/>
  <c r="IAU66" i="9"/>
  <c r="IBQ66" i="9"/>
  <c r="ICM66" i="9"/>
  <c r="IDI66" i="9"/>
  <c r="IEG66" i="9"/>
  <c r="IFC66" i="9"/>
  <c r="IFY66" i="9"/>
  <c r="IGU66" i="9"/>
  <c r="IHQ66" i="9"/>
  <c r="IIM66" i="9"/>
  <c r="IJI66" i="9"/>
  <c r="IKE66" i="9"/>
  <c r="ILA66" i="9"/>
  <c r="ILY66" i="9"/>
  <c r="IMU66" i="9"/>
  <c r="INQ66" i="9"/>
  <c r="IOM66" i="9"/>
  <c r="IPI66" i="9"/>
  <c r="IQE66" i="9"/>
  <c r="IRA66" i="9"/>
  <c r="IRW66" i="9"/>
  <c r="ISS66" i="9"/>
  <c r="ITQ66" i="9"/>
  <c r="IUM66" i="9"/>
  <c r="IVI66" i="9"/>
  <c r="IWE66" i="9"/>
  <c r="IXA66" i="9"/>
  <c r="IXW66" i="9"/>
  <c r="IYS66" i="9"/>
  <c r="IZO66" i="9"/>
  <c r="JAK66" i="9"/>
  <c r="JBI66" i="9"/>
  <c r="JCE66" i="9"/>
  <c r="JDA66" i="9"/>
  <c r="JDW66" i="9"/>
  <c r="JES66" i="9"/>
  <c r="JFO66" i="9"/>
  <c r="JGK66" i="9"/>
  <c r="JHG66" i="9"/>
  <c r="JIC66" i="9"/>
  <c r="JJA66" i="9"/>
  <c r="JJW66" i="9"/>
  <c r="JKS66" i="9"/>
  <c r="JLO66" i="9"/>
  <c r="JMK66" i="9"/>
  <c r="JNG66" i="9"/>
  <c r="JOC66" i="9"/>
  <c r="JOY66" i="9"/>
  <c r="JPU66" i="9"/>
  <c r="JQS66" i="9"/>
  <c r="JRO66" i="9"/>
  <c r="JSK66" i="9"/>
  <c r="JTG66" i="9"/>
  <c r="JUC66" i="9"/>
  <c r="JUY66" i="9"/>
  <c r="JVU66" i="9"/>
  <c r="JWQ66" i="9"/>
  <c r="JXM66" i="9"/>
  <c r="JYK66" i="9"/>
  <c r="JZG66" i="9"/>
  <c r="KAC66" i="9"/>
  <c r="KAY66" i="9"/>
  <c r="KBU66" i="9"/>
  <c r="KCQ66" i="9"/>
  <c r="KDM66" i="9"/>
  <c r="KEI66" i="9"/>
  <c r="KFE66" i="9"/>
  <c r="KGC66" i="9"/>
  <c r="KGY66" i="9"/>
  <c r="KHU66" i="9"/>
  <c r="KIQ66" i="9"/>
  <c r="KJM66" i="9"/>
  <c r="KKI66" i="9"/>
  <c r="KLE66" i="9"/>
  <c r="KMA66" i="9"/>
  <c r="KMW66" i="9"/>
  <c r="KNU66" i="9"/>
  <c r="KOQ66" i="9"/>
  <c r="KPM66" i="9"/>
  <c r="KQI66" i="9"/>
  <c r="KRC66" i="9"/>
  <c r="KRW66" i="9"/>
  <c r="KSQ66" i="9"/>
  <c r="KTK66" i="9"/>
  <c r="KUE66" i="9"/>
  <c r="KUY66" i="9"/>
  <c r="KVS66" i="9"/>
  <c r="KWM66" i="9"/>
  <c r="KXG66" i="9"/>
  <c r="KYA66" i="9"/>
  <c r="KYU66" i="9"/>
  <c r="KZO66" i="9"/>
  <c r="LAI66" i="9"/>
  <c r="LBC66" i="9"/>
  <c r="LBW66" i="9"/>
  <c r="LCQ66" i="9"/>
  <c r="LDK66" i="9"/>
  <c r="LEE66" i="9"/>
  <c r="LEY66" i="9"/>
  <c r="LFS66" i="9"/>
  <c r="LGM66" i="9"/>
  <c r="LHG66" i="9"/>
  <c r="LIA66" i="9"/>
  <c r="LIU66" i="9"/>
  <c r="LJO66" i="9"/>
  <c r="LKI66" i="9"/>
  <c r="LLC66" i="9"/>
  <c r="LLW66" i="9"/>
  <c r="LMQ66" i="9"/>
  <c r="LNK66" i="9"/>
  <c r="LOE66" i="9"/>
  <c r="LOY66" i="9"/>
  <c r="LPS66" i="9"/>
  <c r="LQM66" i="9"/>
  <c r="LRG66" i="9"/>
  <c r="LSA66" i="9"/>
  <c r="LSU66" i="9"/>
  <c r="LTO66" i="9"/>
  <c r="LUI66" i="9"/>
  <c r="LVC66" i="9"/>
  <c r="LVW66" i="9"/>
  <c r="LWQ66" i="9"/>
  <c r="LXK66" i="9"/>
  <c r="LYE66" i="9"/>
  <c r="LYY66" i="9"/>
  <c r="LZS66" i="9"/>
  <c r="MAM66" i="9"/>
  <c r="MBG66" i="9"/>
  <c r="MCA66" i="9"/>
  <c r="MCU66" i="9"/>
  <c r="MDO66" i="9"/>
  <c r="MEI66" i="9"/>
  <c r="MFC66" i="9"/>
  <c r="MFW66" i="9"/>
  <c r="MGQ66" i="9"/>
  <c r="MHK66" i="9"/>
  <c r="MIE66" i="9"/>
  <c r="MIY66" i="9"/>
  <c r="MJS66" i="9"/>
  <c r="MKM66" i="9"/>
  <c r="MLG66" i="9"/>
  <c r="MMA66" i="9"/>
  <c r="MMU66" i="9"/>
  <c r="MNO66" i="9"/>
  <c r="MOI66" i="9"/>
  <c r="MPC66" i="9"/>
  <c r="MPW66" i="9"/>
  <c r="MQQ66" i="9"/>
  <c r="MRK66" i="9"/>
  <c r="MSE66" i="9"/>
  <c r="FTU66" i="9"/>
  <c r="FYC66" i="9"/>
  <c r="GCC66" i="9"/>
  <c r="GFY66" i="9"/>
  <c r="GJU66" i="9"/>
  <c r="GNQ66" i="9"/>
  <c r="GRM66" i="9"/>
  <c r="GVI66" i="9"/>
  <c r="GZE66" i="9"/>
  <c r="HCG66" i="9"/>
  <c r="HDU66" i="9"/>
  <c r="HFI66" i="9"/>
  <c r="HGW66" i="9"/>
  <c r="HII66" i="9"/>
  <c r="HJG66" i="9"/>
  <c r="HKG66" i="9"/>
  <c r="HLE66" i="9"/>
  <c r="HME66" i="9"/>
  <c r="HNC66" i="9"/>
  <c r="HOC66" i="9"/>
  <c r="HOY66" i="9"/>
  <c r="HPU66" i="9"/>
  <c r="HQQ66" i="9"/>
  <c r="HRM66" i="9"/>
  <c r="HSI66" i="9"/>
  <c r="HTE66" i="9"/>
  <c r="HUA66" i="9"/>
  <c r="HUW66" i="9"/>
  <c r="HVU66" i="9"/>
  <c r="HWQ66" i="9"/>
  <c r="HXM66" i="9"/>
  <c r="HYI66" i="9"/>
  <c r="HZE66" i="9"/>
  <c r="IAA66" i="9"/>
  <c r="IAW66" i="9"/>
  <c r="IBS66" i="9"/>
  <c r="ICO66" i="9"/>
  <c r="IDM66" i="9"/>
  <c r="IEI66" i="9"/>
  <c r="IFE66" i="9"/>
  <c r="IGA66" i="9"/>
  <c r="IGW66" i="9"/>
  <c r="IHS66" i="9"/>
  <c r="IIO66" i="9"/>
  <c r="IJK66" i="9"/>
  <c r="IKG66" i="9"/>
  <c r="ILE66" i="9"/>
  <c r="IMA66" i="9"/>
  <c r="IMW66" i="9"/>
  <c r="INS66" i="9"/>
  <c r="IOO66" i="9"/>
  <c r="IPK66" i="9"/>
  <c r="IQG66" i="9"/>
  <c r="IRC66" i="9"/>
  <c r="IRY66" i="9"/>
  <c r="ISW66" i="9"/>
  <c r="ITS66" i="9"/>
  <c r="IUO66" i="9"/>
  <c r="IVK66" i="9"/>
  <c r="IWG66" i="9"/>
  <c r="IXC66" i="9"/>
  <c r="IXY66" i="9"/>
  <c r="IYU66" i="9"/>
  <c r="IZQ66" i="9"/>
  <c r="JAO66" i="9"/>
  <c r="JBK66" i="9"/>
  <c r="JCG66" i="9"/>
  <c r="JDC66" i="9"/>
  <c r="JDY66" i="9"/>
  <c r="JEU66" i="9"/>
  <c r="JFQ66" i="9"/>
  <c r="JGM66" i="9"/>
  <c r="JHI66" i="9"/>
  <c r="JIG66" i="9"/>
  <c r="JJC66" i="9"/>
  <c r="JJY66" i="9"/>
  <c r="JKU66" i="9"/>
  <c r="JLQ66" i="9"/>
  <c r="JMM66" i="9"/>
  <c r="JNI66" i="9"/>
  <c r="JOE66" i="9"/>
  <c r="JPA66" i="9"/>
  <c r="JPY66" i="9"/>
  <c r="JQU66" i="9"/>
  <c r="JRQ66" i="9"/>
  <c r="JSM66" i="9"/>
  <c r="JTI66" i="9"/>
  <c r="JUE66" i="9"/>
  <c r="JVA66" i="9"/>
  <c r="JVW66" i="9"/>
  <c r="JWS66" i="9"/>
  <c r="JXQ66" i="9"/>
  <c r="JYM66" i="9"/>
  <c r="JZI66" i="9"/>
  <c r="KAE66" i="9"/>
  <c r="KBA66" i="9"/>
  <c r="KBW66" i="9"/>
  <c r="KCS66" i="9"/>
  <c r="KDO66" i="9"/>
  <c r="KEK66" i="9"/>
  <c r="KFI66" i="9"/>
  <c r="KGE66" i="9"/>
  <c r="KHA66" i="9"/>
  <c r="KHW66" i="9"/>
  <c r="KIS66" i="9"/>
  <c r="KJO66" i="9"/>
  <c r="KKK66" i="9"/>
  <c r="KLG66" i="9"/>
  <c r="KMC66" i="9"/>
  <c r="KNA66" i="9"/>
  <c r="KNW66" i="9"/>
  <c r="KOS66" i="9"/>
  <c r="KPO66" i="9"/>
  <c r="KQK66" i="9"/>
  <c r="KRE66" i="9"/>
  <c r="KRY66" i="9"/>
  <c r="KSS66" i="9"/>
  <c r="KTM66" i="9"/>
  <c r="KUG66" i="9"/>
  <c r="KVA66" i="9"/>
  <c r="KVU66" i="9"/>
  <c r="KWO66" i="9"/>
  <c r="KXI66" i="9"/>
  <c r="KYC66" i="9"/>
  <c r="KYW66" i="9"/>
  <c r="KZQ66" i="9"/>
  <c r="LAK66" i="9"/>
  <c r="LBE66" i="9"/>
  <c r="LBY66" i="9"/>
  <c r="LCS66" i="9"/>
  <c r="LDM66" i="9"/>
  <c r="LEG66" i="9"/>
  <c r="FTY66" i="9"/>
  <c r="FYG66" i="9"/>
  <c r="GCG66" i="9"/>
  <c r="GGC66" i="9"/>
  <c r="GJY66" i="9"/>
  <c r="GNU66" i="9"/>
  <c r="GRQ66" i="9"/>
  <c r="GVM66" i="9"/>
  <c r="GZI66" i="9"/>
  <c r="HCK66" i="9"/>
  <c r="HDY66" i="9"/>
  <c r="HFM66" i="9"/>
  <c r="HHA66" i="9"/>
  <c r="HIK66" i="9"/>
  <c r="HJI66" i="9"/>
  <c r="HKI66" i="9"/>
  <c r="HLI66" i="9"/>
  <c r="HMG66" i="9"/>
  <c r="HNE66" i="9"/>
  <c r="HOE66" i="9"/>
  <c r="HPA66" i="9"/>
  <c r="HPW66" i="9"/>
  <c r="HQS66" i="9"/>
  <c r="HRO66" i="9"/>
  <c r="HSK66" i="9"/>
  <c r="HTG66" i="9"/>
  <c r="HUC66" i="9"/>
  <c r="HVA66" i="9"/>
  <c r="HVW66" i="9"/>
  <c r="HWS66" i="9"/>
  <c r="HXO66" i="9"/>
  <c r="HYK66" i="9"/>
  <c r="HZG66" i="9"/>
  <c r="IAC66" i="9"/>
  <c r="IAY66" i="9"/>
  <c r="IBU66" i="9"/>
  <c r="ICS66" i="9"/>
  <c r="IDO66" i="9"/>
  <c r="IEK66" i="9"/>
  <c r="IFG66" i="9"/>
  <c r="IGC66" i="9"/>
  <c r="IGY66" i="9"/>
  <c r="IHU66" i="9"/>
  <c r="IIQ66" i="9"/>
  <c r="IJM66" i="9"/>
  <c r="IKK66" i="9"/>
  <c r="ILG66" i="9"/>
  <c r="IMC66" i="9"/>
  <c r="IMY66" i="9"/>
  <c r="INU66" i="9"/>
  <c r="IOQ66" i="9"/>
  <c r="IPM66" i="9"/>
  <c r="IQI66" i="9"/>
  <c r="IRE66" i="9"/>
  <c r="ISC66" i="9"/>
  <c r="ISY66" i="9"/>
  <c r="ITU66" i="9"/>
  <c r="IUQ66" i="9"/>
  <c r="IVM66" i="9"/>
  <c r="IWI66" i="9"/>
  <c r="IXE66" i="9"/>
  <c r="IYA66" i="9"/>
  <c r="IYW66" i="9"/>
  <c r="IZU66" i="9"/>
  <c r="JAQ66" i="9"/>
  <c r="JBM66" i="9"/>
  <c r="JCI66" i="9"/>
  <c r="JDE66" i="9"/>
  <c r="JEA66" i="9"/>
  <c r="JEW66" i="9"/>
  <c r="JFS66" i="9"/>
  <c r="JGO66" i="9"/>
  <c r="JHM66" i="9"/>
  <c r="JII66" i="9"/>
  <c r="JJE66" i="9"/>
  <c r="JKA66" i="9"/>
  <c r="JKW66" i="9"/>
  <c r="JLS66" i="9"/>
  <c r="JMO66" i="9"/>
  <c r="JNK66" i="9"/>
  <c r="JOG66" i="9"/>
  <c r="JPE66" i="9"/>
  <c r="JQA66" i="9"/>
  <c r="JQW66" i="9"/>
  <c r="JRS66" i="9"/>
  <c r="JSO66" i="9"/>
  <c r="JTK66" i="9"/>
  <c r="JUG66" i="9"/>
  <c r="JVC66" i="9"/>
  <c r="JVY66" i="9"/>
  <c r="JWW66" i="9"/>
  <c r="JXS66" i="9"/>
  <c r="JYO66" i="9"/>
  <c r="JZK66" i="9"/>
  <c r="KAG66" i="9"/>
  <c r="KBC66" i="9"/>
  <c r="KBY66" i="9"/>
  <c r="KCU66" i="9"/>
  <c r="KDQ66" i="9"/>
  <c r="KEO66" i="9"/>
  <c r="KFK66" i="9"/>
  <c r="KGG66" i="9"/>
  <c r="KHC66" i="9"/>
  <c r="KHY66" i="9"/>
  <c r="KIU66" i="9"/>
  <c r="KJQ66" i="9"/>
  <c r="KKM66" i="9"/>
  <c r="KLI66" i="9"/>
  <c r="KMG66" i="9"/>
  <c r="KNC66" i="9"/>
  <c r="KNY66" i="9"/>
  <c r="KOU66" i="9"/>
  <c r="KPQ66" i="9"/>
  <c r="KQM66" i="9"/>
  <c r="KRG66" i="9"/>
  <c r="KSA66" i="9"/>
  <c r="KSU66" i="9"/>
  <c r="KTO66" i="9"/>
  <c r="KUI66" i="9"/>
  <c r="KVC66" i="9"/>
  <c r="KVW66" i="9"/>
  <c r="KWQ66" i="9"/>
  <c r="KXK66" i="9"/>
  <c r="KYE66" i="9"/>
  <c r="KYY66" i="9"/>
  <c r="KZS66" i="9"/>
  <c r="LAM66" i="9"/>
  <c r="LBG66" i="9"/>
  <c r="LCA66" i="9"/>
  <c r="LCU66" i="9"/>
  <c r="LDO66" i="9"/>
  <c r="LEI66" i="9"/>
  <c r="FUQ66" i="9"/>
  <c r="FYY66" i="9"/>
  <c r="GCW66" i="9"/>
  <c r="GGS66" i="9"/>
  <c r="GKO66" i="9"/>
  <c r="GOK66" i="9"/>
  <c r="GSG66" i="9"/>
  <c r="GWC66" i="9"/>
  <c r="GZY66" i="9"/>
  <c r="HCS66" i="9"/>
  <c r="HEG66" i="9"/>
  <c r="HFU66" i="9"/>
  <c r="HHI66" i="9"/>
  <c r="HIM66" i="9"/>
  <c r="HJM66" i="9"/>
  <c r="HKK66" i="9"/>
  <c r="HLK66" i="9"/>
  <c r="HMI66" i="9"/>
  <c r="HNI66" i="9"/>
  <c r="HOG66" i="9"/>
  <c r="HPC66" i="9"/>
  <c r="HPY66" i="9"/>
  <c r="HQU66" i="9"/>
  <c r="HRQ66" i="9"/>
  <c r="HSM66" i="9"/>
  <c r="HTI66" i="9"/>
  <c r="HUG66" i="9"/>
  <c r="HVC66" i="9"/>
  <c r="HVY66" i="9"/>
  <c r="HWU66" i="9"/>
  <c r="HXQ66" i="9"/>
  <c r="HYM66" i="9"/>
  <c r="HZI66" i="9"/>
  <c r="IAE66" i="9"/>
  <c r="IBA66" i="9"/>
  <c r="IBY66" i="9"/>
  <c r="ICU66" i="9"/>
  <c r="IDQ66" i="9"/>
  <c r="IEM66" i="9"/>
  <c r="IFI66" i="9"/>
  <c r="IGE66" i="9"/>
  <c r="IHA66" i="9"/>
  <c r="IHW66" i="9"/>
  <c r="IIS66" i="9"/>
  <c r="IJQ66" i="9"/>
  <c r="IKM66" i="9"/>
  <c r="ILI66" i="9"/>
  <c r="IME66" i="9"/>
  <c r="INA66" i="9"/>
  <c r="INW66" i="9"/>
  <c r="IOS66" i="9"/>
  <c r="IPO66" i="9"/>
  <c r="IQK66" i="9"/>
  <c r="IRI66" i="9"/>
  <c r="ISE66" i="9"/>
  <c r="ITA66" i="9"/>
  <c r="ITW66" i="9"/>
  <c r="IUS66" i="9"/>
  <c r="IVO66" i="9"/>
  <c r="IWK66" i="9"/>
  <c r="IXG66" i="9"/>
  <c r="IYC66" i="9"/>
  <c r="IZA66" i="9"/>
  <c r="IZW66" i="9"/>
  <c r="JAS66" i="9"/>
  <c r="JBO66" i="9"/>
  <c r="JCK66" i="9"/>
  <c r="JDG66" i="9"/>
  <c r="JEC66" i="9"/>
  <c r="JEY66" i="9"/>
  <c r="JFU66" i="9"/>
  <c r="JGS66" i="9"/>
  <c r="JHO66" i="9"/>
  <c r="JIK66" i="9"/>
  <c r="JJG66" i="9"/>
  <c r="JKC66" i="9"/>
  <c r="JKY66" i="9"/>
  <c r="JLU66" i="9"/>
  <c r="JMQ66" i="9"/>
  <c r="JNM66" i="9"/>
  <c r="JOK66" i="9"/>
  <c r="JPG66" i="9"/>
  <c r="JQC66" i="9"/>
  <c r="JQY66" i="9"/>
  <c r="JRU66" i="9"/>
  <c r="JSQ66" i="9"/>
  <c r="JTM66" i="9"/>
  <c r="JUI66" i="9"/>
  <c r="JVE66" i="9"/>
  <c r="JWC66" i="9"/>
  <c r="JWY66" i="9"/>
  <c r="JXU66" i="9"/>
  <c r="JYQ66" i="9"/>
  <c r="JZM66" i="9"/>
  <c r="KAI66" i="9"/>
  <c r="KBE66" i="9"/>
  <c r="KCA66" i="9"/>
  <c r="KCW66" i="9"/>
  <c r="KDU66" i="9"/>
  <c r="KEQ66" i="9"/>
  <c r="KFM66" i="9"/>
  <c r="KGI66" i="9"/>
  <c r="KHE66" i="9"/>
  <c r="KIA66" i="9"/>
  <c r="KIW66" i="9"/>
  <c r="KJS66" i="9"/>
  <c r="KKO66" i="9"/>
  <c r="KLM66" i="9"/>
  <c r="KMI66" i="9"/>
  <c r="KNE66" i="9"/>
  <c r="KOA66" i="9"/>
  <c r="KOW66" i="9"/>
  <c r="KPS66" i="9"/>
  <c r="KQO66" i="9"/>
  <c r="KRI66" i="9"/>
  <c r="KSC66" i="9"/>
  <c r="KSW66" i="9"/>
  <c r="KTQ66" i="9"/>
  <c r="FUW66" i="9"/>
  <c r="FZC66" i="9"/>
  <c r="GDA66" i="9"/>
  <c r="GGW66" i="9"/>
  <c r="GKS66" i="9"/>
  <c r="GOO66" i="9"/>
  <c r="GSK66" i="9"/>
  <c r="GWG66" i="9"/>
  <c r="HAC66" i="9"/>
  <c r="HCW66" i="9"/>
  <c r="HEK66" i="9"/>
  <c r="HFY66" i="9"/>
  <c r="HHM66" i="9"/>
  <c r="HIO66" i="9"/>
  <c r="HJO66" i="9"/>
  <c r="HKO66" i="9"/>
  <c r="HLM66" i="9"/>
  <c r="HMK66" i="9"/>
  <c r="HNK66" i="9"/>
  <c r="HOI66" i="9"/>
  <c r="HPE66" i="9"/>
  <c r="HQA66" i="9"/>
  <c r="HQW66" i="9"/>
  <c r="HRS66" i="9"/>
  <c r="HSO66" i="9"/>
  <c r="HTM66" i="9"/>
  <c r="HUI66" i="9"/>
  <c r="HVE66" i="9"/>
  <c r="HWA66" i="9"/>
  <c r="HWW66" i="9"/>
  <c r="HXS66" i="9"/>
  <c r="HYO66" i="9"/>
  <c r="HZK66" i="9"/>
  <c r="IAG66" i="9"/>
  <c r="IBE66" i="9"/>
  <c r="ICA66" i="9"/>
  <c r="ICW66" i="9"/>
  <c r="IDS66" i="9"/>
  <c r="IEO66" i="9"/>
  <c r="IFK66" i="9"/>
  <c r="IGG66" i="9"/>
  <c r="IHC66" i="9"/>
  <c r="IHY66" i="9"/>
  <c r="IIW66" i="9"/>
  <c r="IJS66" i="9"/>
  <c r="IKO66" i="9"/>
  <c r="ILK66" i="9"/>
  <c r="IMG66" i="9"/>
  <c r="INC66" i="9"/>
  <c r="INY66" i="9"/>
  <c r="IOU66" i="9"/>
  <c r="IPQ66" i="9"/>
  <c r="IQO66" i="9"/>
  <c r="IRK66" i="9"/>
  <c r="ISG66" i="9"/>
  <c r="ITC66" i="9"/>
  <c r="ITY66" i="9"/>
  <c r="IUU66" i="9"/>
  <c r="IVQ66" i="9"/>
  <c r="IWM66" i="9"/>
  <c r="IXI66" i="9"/>
  <c r="IYG66" i="9"/>
  <c r="IZC66" i="9"/>
  <c r="IZY66" i="9"/>
  <c r="JAU66" i="9"/>
  <c r="JBQ66" i="9"/>
  <c r="JCM66" i="9"/>
  <c r="JDI66" i="9"/>
  <c r="JEE66" i="9"/>
  <c r="JFA66" i="9"/>
  <c r="JFY66" i="9"/>
  <c r="JGU66" i="9"/>
  <c r="JHQ66" i="9"/>
  <c r="JIM66" i="9"/>
  <c r="JJI66" i="9"/>
  <c r="JKE66" i="9"/>
  <c r="JLA66" i="9"/>
  <c r="JLW66" i="9"/>
  <c r="JMS66" i="9"/>
  <c r="JNQ66" i="9"/>
  <c r="JOM66" i="9"/>
  <c r="JPI66" i="9"/>
  <c r="JQE66" i="9"/>
  <c r="JRA66" i="9"/>
  <c r="JRW66" i="9"/>
  <c r="JSS66" i="9"/>
  <c r="JTO66" i="9"/>
  <c r="JUK66" i="9"/>
  <c r="JVI66" i="9"/>
  <c r="JWE66" i="9"/>
  <c r="JXA66" i="9"/>
  <c r="JXW66" i="9"/>
  <c r="JYS66" i="9"/>
  <c r="JZO66" i="9"/>
  <c r="KAK66" i="9"/>
  <c r="KBG66" i="9"/>
  <c r="KCC66" i="9"/>
  <c r="KDA66" i="9"/>
  <c r="KDW66" i="9"/>
  <c r="KES66" i="9"/>
  <c r="KFO66" i="9"/>
  <c r="KGK66" i="9"/>
  <c r="KHG66" i="9"/>
  <c r="KIC66" i="9"/>
  <c r="KIY66" i="9"/>
  <c r="KJU66" i="9"/>
  <c r="KKS66" i="9"/>
  <c r="KLO66" i="9"/>
  <c r="KMK66" i="9"/>
  <c r="KNG66" i="9"/>
  <c r="KOC66" i="9"/>
  <c r="KOY66" i="9"/>
  <c r="KPU66" i="9"/>
  <c r="KQQ66" i="9"/>
  <c r="KRK66" i="9"/>
  <c r="KSE66" i="9"/>
  <c r="KSY66" i="9"/>
  <c r="KTS66" i="9"/>
  <c r="KUM66" i="9"/>
  <c r="FVM66" i="9"/>
  <c r="FZU66" i="9"/>
  <c r="GDQ66" i="9"/>
  <c r="GHM66" i="9"/>
  <c r="GLI66" i="9"/>
  <c r="GPE66" i="9"/>
  <c r="GTA66" i="9"/>
  <c r="GWW66" i="9"/>
  <c r="HAS66" i="9"/>
  <c r="HCY66" i="9"/>
  <c r="HEM66" i="9"/>
  <c r="HGA66" i="9"/>
  <c r="HHO66" i="9"/>
  <c r="HIS66" i="9"/>
  <c r="HJQ66" i="9"/>
  <c r="HKQ66" i="9"/>
  <c r="HLO66" i="9"/>
  <c r="HMO66" i="9"/>
  <c r="HNM66" i="9"/>
  <c r="HOK66" i="9"/>
  <c r="HPG66" i="9"/>
  <c r="HQC66" i="9"/>
  <c r="HQY66" i="9"/>
  <c r="HRU66" i="9"/>
  <c r="HSS66" i="9"/>
  <c r="HTO66" i="9"/>
  <c r="HUK66" i="9"/>
  <c r="HVG66" i="9"/>
  <c r="HWC66" i="9"/>
  <c r="HWY66" i="9"/>
  <c r="HXU66" i="9"/>
  <c r="HYQ66" i="9"/>
  <c r="HZM66" i="9"/>
  <c r="IAK66" i="9"/>
  <c r="IBG66" i="9"/>
  <c r="ICC66" i="9"/>
  <c r="ICY66" i="9"/>
  <c r="IDU66" i="9"/>
  <c r="IEQ66" i="9"/>
  <c r="IFM66" i="9"/>
  <c r="IGI66" i="9"/>
  <c r="IHE66" i="9"/>
  <c r="IIC66" i="9"/>
  <c r="IIY66" i="9"/>
  <c r="IJU66" i="9"/>
  <c r="IKQ66" i="9"/>
  <c r="ILM66" i="9"/>
  <c r="IMI66" i="9"/>
  <c r="INE66" i="9"/>
  <c r="IOA66" i="9"/>
  <c r="IOW66" i="9"/>
  <c r="IPU66" i="9"/>
  <c r="IQQ66" i="9"/>
  <c r="IRM66" i="9"/>
  <c r="ISI66" i="9"/>
  <c r="ITE66" i="9"/>
  <c r="IUA66" i="9"/>
  <c r="IUW66" i="9"/>
  <c r="IVS66" i="9"/>
  <c r="IWO66" i="9"/>
  <c r="IXM66" i="9"/>
  <c r="IYI66" i="9"/>
  <c r="IZE66" i="9"/>
  <c r="JAA66" i="9"/>
  <c r="JAW66" i="9"/>
  <c r="JBS66" i="9"/>
  <c r="JCO66" i="9"/>
  <c r="JDK66" i="9"/>
  <c r="JEG66" i="9"/>
  <c r="JFE66" i="9"/>
  <c r="JGA66" i="9"/>
  <c r="JGW66" i="9"/>
  <c r="JHS66" i="9"/>
  <c r="JIO66" i="9"/>
  <c r="JJK66" i="9"/>
  <c r="JKG66" i="9"/>
  <c r="JLC66" i="9"/>
  <c r="JLY66" i="9"/>
  <c r="JMW66" i="9"/>
  <c r="JNS66" i="9"/>
  <c r="JOO66" i="9"/>
  <c r="JPK66" i="9"/>
  <c r="JQG66" i="9"/>
  <c r="JRC66" i="9"/>
  <c r="JRY66" i="9"/>
  <c r="JSU66" i="9"/>
  <c r="JTQ66" i="9"/>
  <c r="JUO66" i="9"/>
  <c r="JVK66" i="9"/>
  <c r="JWG66" i="9"/>
  <c r="JXC66" i="9"/>
  <c r="JXY66" i="9"/>
  <c r="JYU66" i="9"/>
  <c r="JZQ66" i="9"/>
  <c r="KAM66" i="9"/>
  <c r="KBI66" i="9"/>
  <c r="KCG66" i="9"/>
  <c r="KDC66" i="9"/>
  <c r="KDY66" i="9"/>
  <c r="KEU66" i="9"/>
  <c r="KFQ66" i="9"/>
  <c r="KGM66" i="9"/>
  <c r="KHI66" i="9"/>
  <c r="KIE66" i="9"/>
  <c r="KJA66" i="9"/>
  <c r="KJY66" i="9"/>
  <c r="KKU66" i="9"/>
  <c r="KLQ66" i="9"/>
  <c r="KMM66" i="9"/>
  <c r="KNI66" i="9"/>
  <c r="KOE66" i="9"/>
  <c r="KPA66" i="9"/>
  <c r="KPW66" i="9"/>
  <c r="KQS66" i="9"/>
  <c r="KRM66" i="9"/>
  <c r="KSG66" i="9"/>
  <c r="KTA66" i="9"/>
  <c r="KTU66" i="9"/>
  <c r="KUO66" i="9"/>
  <c r="KVI66" i="9"/>
  <c r="KWC66" i="9"/>
  <c r="KWW66" i="9"/>
  <c r="KXQ66" i="9"/>
  <c r="KYK66" i="9"/>
  <c r="KZE66" i="9"/>
  <c r="KZY66" i="9"/>
  <c r="LAS66" i="9"/>
  <c r="LBM66" i="9"/>
  <c r="LCG66" i="9"/>
  <c r="LDA66" i="9"/>
  <c r="LDU66" i="9"/>
  <c r="LEO66" i="9"/>
  <c r="LFI66" i="9"/>
  <c r="LGC66" i="9"/>
  <c r="LGW66" i="9"/>
  <c r="LHQ66" i="9"/>
  <c r="LIK66" i="9"/>
  <c r="LJE66" i="9"/>
  <c r="LJY66" i="9"/>
  <c r="LKS66" i="9"/>
  <c r="LLM66" i="9"/>
  <c r="LMG66" i="9"/>
  <c r="LNA66" i="9"/>
  <c r="LNU66" i="9"/>
  <c r="KUK66" i="9"/>
  <c r="KYI66" i="9"/>
  <c r="LCE66" i="9"/>
  <c r="LFG66" i="9"/>
  <c r="LHK66" i="9"/>
  <c r="LJC66" i="9"/>
  <c r="LLG66" i="9"/>
  <c r="LMY66" i="9"/>
  <c r="LPA66" i="9"/>
  <c r="LQO66" i="9"/>
  <c r="LSC66" i="9"/>
  <c r="LTQ66" i="9"/>
  <c r="LVE66" i="9"/>
  <c r="LWS66" i="9"/>
  <c r="LYG66" i="9"/>
  <c r="LZU66" i="9"/>
  <c r="MBI66" i="9"/>
  <c r="MCW66" i="9"/>
  <c r="MDY66" i="9"/>
  <c r="MFI66" i="9"/>
  <c r="MGS66" i="9"/>
  <c r="MHS66" i="9"/>
  <c r="MIS66" i="9"/>
  <c r="MJQ66" i="9"/>
  <c r="MKQ66" i="9"/>
  <c r="MLO66" i="9"/>
  <c r="MMO66" i="9"/>
  <c r="MNM66" i="9"/>
  <c r="MOM66" i="9"/>
  <c r="MPK66" i="9"/>
  <c r="MQK66" i="9"/>
  <c r="MRI66" i="9"/>
  <c r="MSI66" i="9"/>
  <c r="MTE66" i="9"/>
  <c r="MUA66" i="9"/>
  <c r="MUW66" i="9"/>
  <c r="MVU66" i="9"/>
  <c r="MWQ66" i="9"/>
  <c r="MXM66" i="9"/>
  <c r="MYI66" i="9"/>
  <c r="MZE66" i="9"/>
  <c r="NAA66" i="9"/>
  <c r="NAW66" i="9"/>
  <c r="NBS66" i="9"/>
  <c r="NCO66" i="9"/>
  <c r="NDM66" i="9"/>
  <c r="NEI66" i="9"/>
  <c r="NFE66" i="9"/>
  <c r="NGA66" i="9"/>
  <c r="NGW66" i="9"/>
  <c r="NHS66" i="9"/>
  <c r="NIO66" i="9"/>
  <c r="NJK66" i="9"/>
  <c r="NKG66" i="9"/>
  <c r="NLE66" i="9"/>
  <c r="NMA66" i="9"/>
  <c r="NMW66" i="9"/>
  <c r="NNS66" i="9"/>
  <c r="NOO66" i="9"/>
  <c r="NPK66" i="9"/>
  <c r="NQG66" i="9"/>
  <c r="NRC66" i="9"/>
  <c r="NRY66" i="9"/>
  <c r="NSW66" i="9"/>
  <c r="NTS66" i="9"/>
  <c r="NUO66" i="9"/>
  <c r="NVK66" i="9"/>
  <c r="NWG66" i="9"/>
  <c r="NXC66" i="9"/>
  <c r="NXY66" i="9"/>
  <c r="NYU66" i="9"/>
  <c r="NZQ66" i="9"/>
  <c r="OAO66" i="9"/>
  <c r="OBK66" i="9"/>
  <c r="OCG66" i="9"/>
  <c r="ODC66" i="9"/>
  <c r="ODY66" i="9"/>
  <c r="OEU66" i="9"/>
  <c r="OFQ66" i="9"/>
  <c r="OGM66" i="9"/>
  <c r="OHI66" i="9"/>
  <c r="OIG66" i="9"/>
  <c r="OJC66" i="9"/>
  <c r="OJY66" i="9"/>
  <c r="OKU66" i="9"/>
  <c r="OLQ66" i="9"/>
  <c r="OMM66" i="9"/>
  <c r="ONI66" i="9"/>
  <c r="OOE66" i="9"/>
  <c r="OPA66" i="9"/>
  <c r="OPY66" i="9"/>
  <c r="OQU66" i="9"/>
  <c r="ORQ66" i="9"/>
  <c r="OSM66" i="9"/>
  <c r="OTI66" i="9"/>
  <c r="OUE66" i="9"/>
  <c r="OVA66" i="9"/>
  <c r="OVW66" i="9"/>
  <c r="OWS66" i="9"/>
  <c r="OXQ66" i="9"/>
  <c r="OYM66" i="9"/>
  <c r="OZI66" i="9"/>
  <c r="PAE66" i="9"/>
  <c r="PBA66" i="9"/>
  <c r="PBW66" i="9"/>
  <c r="PCS66" i="9"/>
  <c r="PDO66" i="9"/>
  <c r="PEK66" i="9"/>
  <c r="PFI66" i="9"/>
  <c r="PGC66" i="9"/>
  <c r="PGW66" i="9"/>
  <c r="PHQ66" i="9"/>
  <c r="PIK66" i="9"/>
  <c r="PJE66" i="9"/>
  <c r="PJY66" i="9"/>
  <c r="PKS66" i="9"/>
  <c r="PLM66" i="9"/>
  <c r="PMG66" i="9"/>
  <c r="PNA66" i="9"/>
  <c r="PNU66" i="9"/>
  <c r="POO66" i="9"/>
  <c r="PPI66" i="9"/>
  <c r="PQC66" i="9"/>
  <c r="PQW66" i="9"/>
  <c r="PRQ66" i="9"/>
  <c r="PSK66" i="9"/>
  <c r="PTE66" i="9"/>
  <c r="PTY66" i="9"/>
  <c r="PUS66" i="9"/>
  <c r="PVM66" i="9"/>
  <c r="PWG66" i="9"/>
  <c r="PXA66" i="9"/>
  <c r="PXU66" i="9"/>
  <c r="PYO66" i="9"/>
  <c r="PZI66" i="9"/>
  <c r="QAC66" i="9"/>
  <c r="QAW66" i="9"/>
  <c r="QBQ66" i="9"/>
  <c r="QCK66" i="9"/>
  <c r="QDE66" i="9"/>
  <c r="QDY66" i="9"/>
  <c r="QES66" i="9"/>
  <c r="QFM66" i="9"/>
  <c r="QGG66" i="9"/>
  <c r="QHA66" i="9"/>
  <c r="QHU66" i="9"/>
  <c r="QIO66" i="9"/>
  <c r="QJI66" i="9"/>
  <c r="QKC66" i="9"/>
  <c r="QKW66" i="9"/>
  <c r="QLQ66" i="9"/>
  <c r="QMK66" i="9"/>
  <c r="QNE66" i="9"/>
  <c r="QNY66" i="9"/>
  <c r="QOS66" i="9"/>
  <c r="QPM66" i="9"/>
  <c r="QQG66" i="9"/>
  <c r="QRA66" i="9"/>
  <c r="QRU66" i="9"/>
  <c r="QSO66" i="9"/>
  <c r="QTI66" i="9"/>
  <c r="QUC66" i="9"/>
  <c r="QUW66" i="9"/>
  <c r="QVQ66" i="9"/>
  <c r="QWK66" i="9"/>
  <c r="QXE66" i="9"/>
  <c r="QXY66" i="9"/>
  <c r="QYS66" i="9"/>
  <c r="QZM66" i="9"/>
  <c r="RAG66" i="9"/>
  <c r="RBA66" i="9"/>
  <c r="RBU66" i="9"/>
  <c r="RCO66" i="9"/>
  <c r="RDI66" i="9"/>
  <c r="REC66" i="9"/>
  <c r="REW66" i="9"/>
  <c r="RFQ66" i="9"/>
  <c r="RGK66" i="9"/>
  <c r="RHE66" i="9"/>
  <c r="RHY66" i="9"/>
  <c r="RIS66" i="9"/>
  <c r="RJM66" i="9"/>
  <c r="RKG66" i="9"/>
  <c r="RLA66" i="9"/>
  <c r="RLU66" i="9"/>
  <c r="RMO66" i="9"/>
  <c r="RNI66" i="9"/>
  <c r="ROC66" i="9"/>
  <c r="ROW66" i="9"/>
  <c r="RPQ66" i="9"/>
  <c r="RQK66" i="9"/>
  <c r="RRE66" i="9"/>
  <c r="RRY66" i="9"/>
  <c r="RSS66" i="9"/>
  <c r="RTM66" i="9"/>
  <c r="RUG66" i="9"/>
  <c r="RVA66" i="9"/>
  <c r="RVU66" i="9"/>
  <c r="RWO66" i="9"/>
  <c r="RXI66" i="9"/>
  <c r="RYC66" i="9"/>
  <c r="RYW66" i="9"/>
  <c r="RZQ66" i="9"/>
  <c r="SAK66" i="9"/>
  <c r="SBE66" i="9"/>
  <c r="SBY66" i="9"/>
  <c r="SCS66" i="9"/>
  <c r="SDM66" i="9"/>
  <c r="SEG66" i="9"/>
  <c r="SFA66" i="9"/>
  <c r="SFU66" i="9"/>
  <c r="SGO66" i="9"/>
  <c r="SHI66" i="9"/>
  <c r="SIC66" i="9"/>
  <c r="SIW66" i="9"/>
  <c r="SJQ66" i="9"/>
  <c r="SKK66" i="9"/>
  <c r="SLE66" i="9"/>
  <c r="SLY66" i="9"/>
  <c r="SMS66" i="9"/>
  <c r="SNM66" i="9"/>
  <c r="SOG66" i="9"/>
  <c r="SPA66" i="9"/>
  <c r="SPU66" i="9"/>
  <c r="SQO66" i="9"/>
  <c r="SRI66" i="9"/>
  <c r="SSC66" i="9"/>
  <c r="SSW66" i="9"/>
  <c r="STQ66" i="9"/>
  <c r="SUK66" i="9"/>
  <c r="SVE66" i="9"/>
  <c r="SVY66" i="9"/>
  <c r="SWS66" i="9"/>
  <c r="SXM66" i="9"/>
  <c r="SYG66" i="9"/>
  <c r="SZA66" i="9"/>
  <c r="SZU66" i="9"/>
  <c r="TAO66" i="9"/>
  <c r="TBI66" i="9"/>
  <c r="TCC66" i="9"/>
  <c r="TCW66" i="9"/>
  <c r="TDQ66" i="9"/>
  <c r="TEK66" i="9"/>
  <c r="TFE66" i="9"/>
  <c r="TFY66" i="9"/>
  <c r="TGS66" i="9"/>
  <c r="THM66" i="9"/>
  <c r="TIG66" i="9"/>
  <c r="TJA66" i="9"/>
  <c r="TJU66" i="9"/>
  <c r="TKO66" i="9"/>
  <c r="TLI66" i="9"/>
  <c r="TMC66" i="9"/>
  <c r="TMW66" i="9"/>
  <c r="TNQ66" i="9"/>
  <c r="TOK66" i="9"/>
  <c r="TPE66" i="9"/>
  <c r="TPY66" i="9"/>
  <c r="TQS66" i="9"/>
  <c r="TRM66" i="9"/>
  <c r="TSG66" i="9"/>
  <c r="TTA66" i="9"/>
  <c r="TTU66" i="9"/>
  <c r="TUO66" i="9"/>
  <c r="TVI66" i="9"/>
  <c r="TWC66" i="9"/>
  <c r="TWW66" i="9"/>
  <c r="TXQ66" i="9"/>
  <c r="TYK66" i="9"/>
  <c r="TZE66" i="9"/>
  <c r="TZY66" i="9"/>
  <c r="UAS66" i="9"/>
  <c r="UBM66" i="9"/>
  <c r="UCG66" i="9"/>
  <c r="UDA66" i="9"/>
  <c r="UDU66" i="9"/>
  <c r="UEO66" i="9"/>
  <c r="UFI66" i="9"/>
  <c r="UGC66" i="9"/>
  <c r="UGW66" i="9"/>
  <c r="UHQ66" i="9"/>
  <c r="UIK66" i="9"/>
  <c r="UJE66" i="9"/>
  <c r="UJY66" i="9"/>
  <c r="UKS66" i="9"/>
  <c r="ULM66" i="9"/>
  <c r="UMG66" i="9"/>
  <c r="UNA66" i="9"/>
  <c r="UNU66" i="9"/>
  <c r="UOO66" i="9"/>
  <c r="UPI66" i="9"/>
  <c r="UQC66" i="9"/>
  <c r="UQW66" i="9"/>
  <c r="URQ66" i="9"/>
  <c r="USK66" i="9"/>
  <c r="UTE66" i="9"/>
  <c r="UTY66" i="9"/>
  <c r="UUS66" i="9"/>
  <c r="UVM66" i="9"/>
  <c r="UWG66" i="9"/>
  <c r="UXA66" i="9"/>
  <c r="UXU66" i="9"/>
  <c r="UYO66" i="9"/>
  <c r="UZI66" i="9"/>
  <c r="VAC66" i="9"/>
  <c r="VAW66" i="9"/>
  <c r="VBQ66" i="9"/>
  <c r="VCK66" i="9"/>
  <c r="VDE66" i="9"/>
  <c r="VDY66" i="9"/>
  <c r="VES66" i="9"/>
  <c r="VFM66" i="9"/>
  <c r="VGG66" i="9"/>
  <c r="VHA66" i="9"/>
  <c r="VHU66" i="9"/>
  <c r="VIO66" i="9"/>
  <c r="VJI66" i="9"/>
  <c r="VKC66" i="9"/>
  <c r="VKW66" i="9"/>
  <c r="VLQ66" i="9"/>
  <c r="VMK66" i="9"/>
  <c r="VNE66" i="9"/>
  <c r="VNY66" i="9"/>
  <c r="VOS66" i="9"/>
  <c r="VPM66" i="9"/>
  <c r="VQG66" i="9"/>
  <c r="VRA66" i="9"/>
  <c r="VRU66" i="9"/>
  <c r="KVE66" i="9"/>
  <c r="KZA66" i="9"/>
  <c r="LCW66" i="9"/>
  <c r="LFU66" i="9"/>
  <c r="LHM66" i="9"/>
  <c r="LJQ66" i="9"/>
  <c r="LLI66" i="9"/>
  <c r="LNM66" i="9"/>
  <c r="LPC66" i="9"/>
  <c r="LQQ66" i="9"/>
  <c r="LSE66" i="9"/>
  <c r="LTS66" i="9"/>
  <c r="LVG66" i="9"/>
  <c r="LWU66" i="9"/>
  <c r="LYI66" i="9"/>
  <c r="LZW66" i="9"/>
  <c r="MBK66" i="9"/>
  <c r="MCY66" i="9"/>
  <c r="MEC66" i="9"/>
  <c r="MFK66" i="9"/>
  <c r="MGU66" i="9"/>
  <c r="MHU66" i="9"/>
  <c r="MIU66" i="9"/>
  <c r="MJU66" i="9"/>
  <c r="MKS66" i="9"/>
  <c r="MLQ66" i="9"/>
  <c r="MMQ66" i="9"/>
  <c r="MNQ66" i="9"/>
  <c r="MOO66" i="9"/>
  <c r="MPM66" i="9"/>
  <c r="MQM66" i="9"/>
  <c r="MRM66" i="9"/>
  <c r="MSK66" i="9"/>
  <c r="MTG66" i="9"/>
  <c r="MUC66" i="9"/>
  <c r="MVA66" i="9"/>
  <c r="MVW66" i="9"/>
  <c r="MWS66" i="9"/>
  <c r="MXO66" i="9"/>
  <c r="MYK66" i="9"/>
  <c r="MZG66" i="9"/>
  <c r="NAC66" i="9"/>
  <c r="NAY66" i="9"/>
  <c r="NBU66" i="9"/>
  <c r="NCS66" i="9"/>
  <c r="NDO66" i="9"/>
  <c r="NEK66" i="9"/>
  <c r="NFG66" i="9"/>
  <c r="NGC66" i="9"/>
  <c r="NGY66" i="9"/>
  <c r="NHU66" i="9"/>
  <c r="NIQ66" i="9"/>
  <c r="NJM66" i="9"/>
  <c r="NKK66" i="9"/>
  <c r="NLG66" i="9"/>
  <c r="NMC66" i="9"/>
  <c r="NMY66" i="9"/>
  <c r="NNU66" i="9"/>
  <c r="NOQ66" i="9"/>
  <c r="NPM66" i="9"/>
  <c r="NQI66" i="9"/>
  <c r="NRE66" i="9"/>
  <c r="NSC66" i="9"/>
  <c r="NSY66" i="9"/>
  <c r="NTU66" i="9"/>
  <c r="NUQ66" i="9"/>
  <c r="NVM66" i="9"/>
  <c r="NWI66" i="9"/>
  <c r="NXE66" i="9"/>
  <c r="NYA66" i="9"/>
  <c r="NYW66" i="9"/>
  <c r="NZU66" i="9"/>
  <c r="OAQ66" i="9"/>
  <c r="OBM66" i="9"/>
  <c r="OCI66" i="9"/>
  <c r="ODE66" i="9"/>
  <c r="OEA66" i="9"/>
  <c r="OEW66" i="9"/>
  <c r="OFS66" i="9"/>
  <c r="OGO66" i="9"/>
  <c r="OHM66" i="9"/>
  <c r="OII66" i="9"/>
  <c r="OJE66" i="9"/>
  <c r="OKA66" i="9"/>
  <c r="OKW66" i="9"/>
  <c r="OLS66" i="9"/>
  <c r="OMO66" i="9"/>
  <c r="ONK66" i="9"/>
  <c r="OOG66" i="9"/>
  <c r="OPE66" i="9"/>
  <c r="OQA66" i="9"/>
  <c r="OQW66" i="9"/>
  <c r="ORS66" i="9"/>
  <c r="OSO66" i="9"/>
  <c r="OTK66" i="9"/>
  <c r="OUG66" i="9"/>
  <c r="OVC66" i="9"/>
  <c r="OVY66" i="9"/>
  <c r="OWW66" i="9"/>
  <c r="OXS66" i="9"/>
  <c r="OYO66" i="9"/>
  <c r="OZK66" i="9"/>
  <c r="PAG66" i="9"/>
  <c r="PBC66" i="9"/>
  <c r="PBY66" i="9"/>
  <c r="PCU66" i="9"/>
  <c r="PDQ66" i="9"/>
  <c r="PEO66" i="9"/>
  <c r="PFK66" i="9"/>
  <c r="PGE66" i="9"/>
  <c r="PGY66" i="9"/>
  <c r="PHS66" i="9"/>
  <c r="PIM66" i="9"/>
  <c r="PJG66" i="9"/>
  <c r="PKA66" i="9"/>
  <c r="PKU66" i="9"/>
  <c r="PLO66" i="9"/>
  <c r="PMI66" i="9"/>
  <c r="PNC66" i="9"/>
  <c r="PNW66" i="9"/>
  <c r="POQ66" i="9"/>
  <c r="PPK66" i="9"/>
  <c r="PQE66" i="9"/>
  <c r="PQY66" i="9"/>
  <c r="PRS66" i="9"/>
  <c r="PSM66" i="9"/>
  <c r="PTG66" i="9"/>
  <c r="PUA66" i="9"/>
  <c r="PUU66" i="9"/>
  <c r="PVO66" i="9"/>
  <c r="PWI66" i="9"/>
  <c r="PXC66" i="9"/>
  <c r="PXW66" i="9"/>
  <c r="PYQ66" i="9"/>
  <c r="PZK66" i="9"/>
  <c r="QAE66" i="9"/>
  <c r="QAY66" i="9"/>
  <c r="QBS66" i="9"/>
  <c r="QCM66" i="9"/>
  <c r="QDG66" i="9"/>
  <c r="QEA66" i="9"/>
  <c r="QEU66" i="9"/>
  <c r="QFO66" i="9"/>
  <c r="QGI66" i="9"/>
  <c r="QHC66" i="9"/>
  <c r="QHW66" i="9"/>
  <c r="QIQ66" i="9"/>
  <c r="QJK66" i="9"/>
  <c r="QKE66" i="9"/>
  <c r="QKY66" i="9"/>
  <c r="QLS66" i="9"/>
  <c r="QMM66" i="9"/>
  <c r="QNG66" i="9"/>
  <c r="QOA66" i="9"/>
  <c r="QOU66" i="9"/>
  <c r="QPO66" i="9"/>
  <c r="QQI66" i="9"/>
  <c r="QRC66" i="9"/>
  <c r="QRW66" i="9"/>
  <c r="QSQ66" i="9"/>
  <c r="QTK66" i="9"/>
  <c r="QUE66" i="9"/>
  <c r="QUY66" i="9"/>
  <c r="QVS66" i="9"/>
  <c r="QWM66" i="9"/>
  <c r="QXG66" i="9"/>
  <c r="QYA66" i="9"/>
  <c r="QYU66" i="9"/>
  <c r="QZO66" i="9"/>
  <c r="RAI66" i="9"/>
  <c r="KVG66" i="9"/>
  <c r="KZC66" i="9"/>
  <c r="LCY66" i="9"/>
  <c r="LFW66" i="9"/>
  <c r="LHO66" i="9"/>
  <c r="LJS66" i="9"/>
  <c r="LLK66" i="9"/>
  <c r="LNO66" i="9"/>
  <c r="LPE66" i="9"/>
  <c r="LQS66" i="9"/>
  <c r="LSG66" i="9"/>
  <c r="LTU66" i="9"/>
  <c r="LVI66" i="9"/>
  <c r="LWW66" i="9"/>
  <c r="LYK66" i="9"/>
  <c r="LZY66" i="9"/>
  <c r="MBM66" i="9"/>
  <c r="MDA66" i="9"/>
  <c r="MEK66" i="9"/>
  <c r="MFM66" i="9"/>
  <c r="MGW66" i="9"/>
  <c r="MHY66" i="9"/>
  <c r="MIW66" i="9"/>
  <c r="MJW66" i="9"/>
  <c r="MKU66" i="9"/>
  <c r="MLU66" i="9"/>
  <c r="MMS66" i="9"/>
  <c r="MNS66" i="9"/>
  <c r="MOQ66" i="9"/>
  <c r="MPQ66" i="9"/>
  <c r="MQO66" i="9"/>
  <c r="MRO66" i="9"/>
  <c r="MSM66" i="9"/>
  <c r="MTI66" i="9"/>
  <c r="MUG66" i="9"/>
  <c r="MVC66" i="9"/>
  <c r="MVY66" i="9"/>
  <c r="MWU66" i="9"/>
  <c r="MXQ66" i="9"/>
  <c r="MYM66" i="9"/>
  <c r="MZI66" i="9"/>
  <c r="NAE66" i="9"/>
  <c r="NBA66" i="9"/>
  <c r="NBY66" i="9"/>
  <c r="NCU66" i="9"/>
  <c r="NDQ66" i="9"/>
  <c r="NEM66" i="9"/>
  <c r="NFI66" i="9"/>
  <c r="NGE66" i="9"/>
  <c r="NHA66" i="9"/>
  <c r="NHW66" i="9"/>
  <c r="NIS66" i="9"/>
  <c r="NJQ66" i="9"/>
  <c r="NKM66" i="9"/>
  <c r="NLI66" i="9"/>
  <c r="NME66" i="9"/>
  <c r="NNA66" i="9"/>
  <c r="NNW66" i="9"/>
  <c r="NOS66" i="9"/>
  <c r="NPO66" i="9"/>
  <c r="NQK66" i="9"/>
  <c r="NRI66" i="9"/>
  <c r="NSE66" i="9"/>
  <c r="NTA66" i="9"/>
  <c r="NTW66" i="9"/>
  <c r="NUS66" i="9"/>
  <c r="NVO66" i="9"/>
  <c r="NWK66" i="9"/>
  <c r="NXG66" i="9"/>
  <c r="NYC66" i="9"/>
  <c r="NZA66" i="9"/>
  <c r="NZW66" i="9"/>
  <c r="OAS66" i="9"/>
  <c r="OBO66" i="9"/>
  <c r="OCK66" i="9"/>
  <c r="ODG66" i="9"/>
  <c r="OEC66" i="9"/>
  <c r="OEY66" i="9"/>
  <c r="OFU66" i="9"/>
  <c r="OGS66" i="9"/>
  <c r="OHO66" i="9"/>
  <c r="OIK66" i="9"/>
  <c r="OJG66" i="9"/>
  <c r="OKC66" i="9"/>
  <c r="OKY66" i="9"/>
  <c r="OLU66" i="9"/>
  <c r="OMQ66" i="9"/>
  <c r="ONM66" i="9"/>
  <c r="OOK66" i="9"/>
  <c r="OPG66" i="9"/>
  <c r="OQC66" i="9"/>
  <c r="OQY66" i="9"/>
  <c r="ORU66" i="9"/>
  <c r="OSQ66" i="9"/>
  <c r="OTM66" i="9"/>
  <c r="OUI66" i="9"/>
  <c r="OVE66" i="9"/>
  <c r="OWC66" i="9"/>
  <c r="OWY66" i="9"/>
  <c r="OXU66" i="9"/>
  <c r="OYQ66" i="9"/>
  <c r="OZM66" i="9"/>
  <c r="PAI66" i="9"/>
  <c r="PBE66" i="9"/>
  <c r="PCA66" i="9"/>
  <c r="PCW66" i="9"/>
  <c r="PDU66" i="9"/>
  <c r="PEQ66" i="9"/>
  <c r="PFM66" i="9"/>
  <c r="PGG66" i="9"/>
  <c r="PHA66" i="9"/>
  <c r="PHU66" i="9"/>
  <c r="PIO66" i="9"/>
  <c r="PJI66" i="9"/>
  <c r="PKC66" i="9"/>
  <c r="PKW66" i="9"/>
  <c r="PLQ66" i="9"/>
  <c r="PMK66" i="9"/>
  <c r="PNE66" i="9"/>
  <c r="PNY66" i="9"/>
  <c r="POS66" i="9"/>
  <c r="PPM66" i="9"/>
  <c r="PQG66" i="9"/>
  <c r="PRA66" i="9"/>
  <c r="PRU66" i="9"/>
  <c r="PSO66" i="9"/>
  <c r="PTI66" i="9"/>
  <c r="PUC66" i="9"/>
  <c r="PUW66" i="9"/>
  <c r="PVQ66" i="9"/>
  <c r="PWK66" i="9"/>
  <c r="PXE66" i="9"/>
  <c r="PXY66" i="9"/>
  <c r="PYS66" i="9"/>
  <c r="PZM66" i="9"/>
  <c r="QAG66" i="9"/>
  <c r="QBA66" i="9"/>
  <c r="QBU66" i="9"/>
  <c r="QCO66" i="9"/>
  <c r="QDI66" i="9"/>
  <c r="QEC66" i="9"/>
  <c r="QEW66" i="9"/>
  <c r="QFQ66" i="9"/>
  <c r="QGK66" i="9"/>
  <c r="QHE66" i="9"/>
  <c r="QHY66" i="9"/>
  <c r="QIS66" i="9"/>
  <c r="QJM66" i="9"/>
  <c r="QKG66" i="9"/>
  <c r="QLA66" i="9"/>
  <c r="QLU66" i="9"/>
  <c r="QMO66" i="9"/>
  <c r="QNI66" i="9"/>
  <c r="QOC66" i="9"/>
  <c r="QOW66" i="9"/>
  <c r="QPQ66" i="9"/>
  <c r="QQK66" i="9"/>
  <c r="QRE66" i="9"/>
  <c r="QRY66" i="9"/>
  <c r="QSS66" i="9"/>
  <c r="QTM66" i="9"/>
  <c r="QUG66" i="9"/>
  <c r="QVA66" i="9"/>
  <c r="QVU66" i="9"/>
  <c r="QWO66" i="9"/>
  <c r="QXI66" i="9"/>
  <c r="QYC66" i="9"/>
  <c r="QYW66" i="9"/>
  <c r="QZQ66" i="9"/>
  <c r="RAK66" i="9"/>
  <c r="RBE66" i="9"/>
  <c r="KVY66" i="9"/>
  <c r="KZU66" i="9"/>
  <c r="LDQ66" i="9"/>
  <c r="LFY66" i="9"/>
  <c r="LIC66" i="9"/>
  <c r="LJU66" i="9"/>
  <c r="LLY66" i="9"/>
  <c r="LNQ66" i="9"/>
  <c r="LPG66" i="9"/>
  <c r="LQU66" i="9"/>
  <c r="LSI66" i="9"/>
  <c r="LTW66" i="9"/>
  <c r="LVK66" i="9"/>
  <c r="LWY66" i="9"/>
  <c r="LYM66" i="9"/>
  <c r="MAA66" i="9"/>
  <c r="MBO66" i="9"/>
  <c r="MDC66" i="9"/>
  <c r="MEM66" i="9"/>
  <c r="MFQ66" i="9"/>
  <c r="MGY66" i="9"/>
  <c r="MIA66" i="9"/>
  <c r="MJA66" i="9"/>
  <c r="MJY66" i="9"/>
  <c r="MKW66" i="9"/>
  <c r="MLW66" i="9"/>
  <c r="MMW66" i="9"/>
  <c r="MNU66" i="9"/>
  <c r="MOS66" i="9"/>
  <c r="MPS66" i="9"/>
  <c r="MQS66" i="9"/>
  <c r="MRQ66" i="9"/>
  <c r="MSO66" i="9"/>
  <c r="MTM66" i="9"/>
  <c r="MUI66" i="9"/>
  <c r="MVE66" i="9"/>
  <c r="MWA66" i="9"/>
  <c r="MWW66" i="9"/>
  <c r="MXS66" i="9"/>
  <c r="MYO66" i="9"/>
  <c r="MZK66" i="9"/>
  <c r="NAG66" i="9"/>
  <c r="NBE66" i="9"/>
  <c r="NCA66" i="9"/>
  <c r="NCW66" i="9"/>
  <c r="NDS66" i="9"/>
  <c r="NEO66" i="9"/>
  <c r="NFK66" i="9"/>
  <c r="NGG66" i="9"/>
  <c r="NHC66" i="9"/>
  <c r="NHY66" i="9"/>
  <c r="NIW66" i="9"/>
  <c r="NJS66" i="9"/>
  <c r="NKO66" i="9"/>
  <c r="NLK66" i="9"/>
  <c r="NMG66" i="9"/>
  <c r="NNC66" i="9"/>
  <c r="NNY66" i="9"/>
  <c r="NOU66" i="9"/>
  <c r="NPQ66" i="9"/>
  <c r="NQO66" i="9"/>
  <c r="NRK66" i="9"/>
  <c r="NSG66" i="9"/>
  <c r="NTC66" i="9"/>
  <c r="NTY66" i="9"/>
  <c r="NUU66" i="9"/>
  <c r="NVQ66" i="9"/>
  <c r="NWM66" i="9"/>
  <c r="NXI66" i="9"/>
  <c r="NYG66" i="9"/>
  <c r="NZC66" i="9"/>
  <c r="NZY66" i="9"/>
  <c r="OAU66" i="9"/>
  <c r="OBQ66" i="9"/>
  <c r="OCM66" i="9"/>
  <c r="ODI66" i="9"/>
  <c r="OEE66" i="9"/>
  <c r="OFA66" i="9"/>
  <c r="OFY66" i="9"/>
  <c r="OGU66" i="9"/>
  <c r="OHQ66" i="9"/>
  <c r="OIM66" i="9"/>
  <c r="OJI66" i="9"/>
  <c r="OKE66" i="9"/>
  <c r="OLA66" i="9"/>
  <c r="OLW66" i="9"/>
  <c r="OMS66" i="9"/>
  <c r="ONQ66" i="9"/>
  <c r="OOM66" i="9"/>
  <c r="OPI66" i="9"/>
  <c r="OQE66" i="9"/>
  <c r="ORA66" i="9"/>
  <c r="ORW66" i="9"/>
  <c r="OSS66" i="9"/>
  <c r="OTO66" i="9"/>
  <c r="OUK66" i="9"/>
  <c r="OVI66" i="9"/>
  <c r="OWE66" i="9"/>
  <c r="OXA66" i="9"/>
  <c r="OXW66" i="9"/>
  <c r="OYS66" i="9"/>
  <c r="OZO66" i="9"/>
  <c r="PAK66" i="9"/>
  <c r="PBG66" i="9"/>
  <c r="PCC66" i="9"/>
  <c r="PDA66" i="9"/>
  <c r="PDW66" i="9"/>
  <c r="PES66" i="9"/>
  <c r="PFO66" i="9"/>
  <c r="PGI66" i="9"/>
  <c r="PHC66" i="9"/>
  <c r="PHW66" i="9"/>
  <c r="PIQ66" i="9"/>
  <c r="PJK66" i="9"/>
  <c r="PKE66" i="9"/>
  <c r="PKY66" i="9"/>
  <c r="PLS66" i="9"/>
  <c r="PMM66" i="9"/>
  <c r="PNG66" i="9"/>
  <c r="POA66" i="9"/>
  <c r="POU66" i="9"/>
  <c r="PPO66" i="9"/>
  <c r="PQI66" i="9"/>
  <c r="PRC66" i="9"/>
  <c r="PRW66" i="9"/>
  <c r="PSQ66" i="9"/>
  <c r="PTK66" i="9"/>
  <c r="PUE66" i="9"/>
  <c r="PUY66" i="9"/>
  <c r="PVS66" i="9"/>
  <c r="PWM66" i="9"/>
  <c r="PXG66" i="9"/>
  <c r="PYA66" i="9"/>
  <c r="PYU66" i="9"/>
  <c r="PZO66" i="9"/>
  <c r="QAI66" i="9"/>
  <c r="QBC66" i="9"/>
  <c r="QBW66" i="9"/>
  <c r="QCQ66" i="9"/>
  <c r="QDK66" i="9"/>
  <c r="QEE66" i="9"/>
  <c r="QEY66" i="9"/>
  <c r="QFS66" i="9"/>
  <c r="QGM66" i="9"/>
  <c r="QHG66" i="9"/>
  <c r="QIA66" i="9"/>
  <c r="QIU66" i="9"/>
  <c r="QJO66" i="9"/>
  <c r="QKI66" i="9"/>
  <c r="QLC66" i="9"/>
  <c r="QLW66" i="9"/>
  <c r="QMQ66" i="9"/>
  <c r="QNK66" i="9"/>
  <c r="QOE66" i="9"/>
  <c r="QOY66" i="9"/>
  <c r="QPS66" i="9"/>
  <c r="QQM66" i="9"/>
  <c r="QRG66" i="9"/>
  <c r="QSA66" i="9"/>
  <c r="QSU66" i="9"/>
  <c r="QTO66" i="9"/>
  <c r="QUI66" i="9"/>
  <c r="QVC66" i="9"/>
  <c r="QVW66" i="9"/>
  <c r="QWQ66" i="9"/>
  <c r="QXK66" i="9"/>
  <c r="QYE66" i="9"/>
  <c r="QYY66" i="9"/>
  <c r="QZS66" i="9"/>
  <c r="RAM66" i="9"/>
  <c r="KWA66" i="9"/>
  <c r="KZW66" i="9"/>
  <c r="LDS66" i="9"/>
  <c r="LGA66" i="9"/>
  <c r="LIE66" i="9"/>
  <c r="LJW66" i="9"/>
  <c r="LMA66" i="9"/>
  <c r="LNS66" i="9"/>
  <c r="LPI66" i="9"/>
  <c r="LQW66" i="9"/>
  <c r="LSK66" i="9"/>
  <c r="LTY66" i="9"/>
  <c r="LVM66" i="9"/>
  <c r="LXA66" i="9"/>
  <c r="LYO66" i="9"/>
  <c r="MAC66" i="9"/>
  <c r="MBQ66" i="9"/>
  <c r="MDE66" i="9"/>
  <c r="MEO66" i="9"/>
  <c r="MFY66" i="9"/>
  <c r="MHA66" i="9"/>
  <c r="MIC66" i="9"/>
  <c r="MJC66" i="9"/>
  <c r="MKA66" i="9"/>
  <c r="MLA66" i="9"/>
  <c r="MLY66" i="9"/>
  <c r="MMY66" i="9"/>
  <c r="MNW66" i="9"/>
  <c r="MOW66" i="9"/>
  <c r="MPU66" i="9"/>
  <c r="MQU66" i="9"/>
  <c r="MRS66" i="9"/>
  <c r="MSS66" i="9"/>
  <c r="MTO66" i="9"/>
  <c r="MUK66" i="9"/>
  <c r="MVG66" i="9"/>
  <c r="MWC66" i="9"/>
  <c r="MWY66" i="9"/>
  <c r="MXU66" i="9"/>
  <c r="MYQ66" i="9"/>
  <c r="MZM66" i="9"/>
  <c r="NAK66" i="9"/>
  <c r="NBG66" i="9"/>
  <c r="NCC66" i="9"/>
  <c r="NCY66" i="9"/>
  <c r="NDU66" i="9"/>
  <c r="NEQ66" i="9"/>
  <c r="NFM66" i="9"/>
  <c r="NGI66" i="9"/>
  <c r="NHE66" i="9"/>
  <c r="NIC66" i="9"/>
  <c r="NIY66" i="9"/>
  <c r="NJU66" i="9"/>
  <c r="NKQ66" i="9"/>
  <c r="NLM66" i="9"/>
  <c r="NMI66" i="9"/>
  <c r="NNE66" i="9"/>
  <c r="NOA66" i="9"/>
  <c r="NOW66" i="9"/>
  <c r="NPU66" i="9"/>
  <c r="NQQ66" i="9"/>
  <c r="NRM66" i="9"/>
  <c r="NSI66" i="9"/>
  <c r="NTE66" i="9"/>
  <c r="NUA66" i="9"/>
  <c r="NUW66" i="9"/>
  <c r="NVS66" i="9"/>
  <c r="NWO66" i="9"/>
  <c r="NXM66" i="9"/>
  <c r="NYI66" i="9"/>
  <c r="NZE66" i="9"/>
  <c r="OAA66" i="9"/>
  <c r="OAW66" i="9"/>
  <c r="OBS66" i="9"/>
  <c r="OCO66" i="9"/>
  <c r="ODK66" i="9"/>
  <c r="OEG66" i="9"/>
  <c r="OFE66" i="9"/>
  <c r="OGA66" i="9"/>
  <c r="OGW66" i="9"/>
  <c r="OHS66" i="9"/>
  <c r="OIO66" i="9"/>
  <c r="OJK66" i="9"/>
  <c r="OKG66" i="9"/>
  <c r="OLC66" i="9"/>
  <c r="OLY66" i="9"/>
  <c r="OMW66" i="9"/>
  <c r="ONS66" i="9"/>
  <c r="OOO66" i="9"/>
  <c r="OPK66" i="9"/>
  <c r="OQG66" i="9"/>
  <c r="ORC66" i="9"/>
  <c r="ORY66" i="9"/>
  <c r="OSU66" i="9"/>
  <c r="OTQ66" i="9"/>
  <c r="OUO66" i="9"/>
  <c r="OVK66" i="9"/>
  <c r="OWG66" i="9"/>
  <c r="OXC66" i="9"/>
  <c r="OXY66" i="9"/>
  <c r="OYU66" i="9"/>
  <c r="OZQ66" i="9"/>
  <c r="PAM66" i="9"/>
  <c r="PBI66" i="9"/>
  <c r="PCG66" i="9"/>
  <c r="PDC66" i="9"/>
  <c r="PDY66" i="9"/>
  <c r="PEU66" i="9"/>
  <c r="PFQ66" i="9"/>
  <c r="PGK66" i="9"/>
  <c r="PHE66" i="9"/>
  <c r="PHY66" i="9"/>
  <c r="PIS66" i="9"/>
  <c r="PJM66" i="9"/>
  <c r="PKG66" i="9"/>
  <c r="PLA66" i="9"/>
  <c r="PLU66" i="9"/>
  <c r="PMO66" i="9"/>
  <c r="PNI66" i="9"/>
  <c r="POC66" i="9"/>
  <c r="POW66" i="9"/>
  <c r="PPQ66" i="9"/>
  <c r="PQK66" i="9"/>
  <c r="PRE66" i="9"/>
  <c r="PRY66" i="9"/>
  <c r="PSS66" i="9"/>
  <c r="PTM66" i="9"/>
  <c r="PUG66" i="9"/>
  <c r="PVA66" i="9"/>
  <c r="PVU66" i="9"/>
  <c r="PWO66" i="9"/>
  <c r="PXI66" i="9"/>
  <c r="PYC66" i="9"/>
  <c r="PYW66" i="9"/>
  <c r="PZQ66" i="9"/>
  <c r="QAK66" i="9"/>
  <c r="QBE66" i="9"/>
  <c r="QBY66" i="9"/>
  <c r="QCS66" i="9"/>
  <c r="QDM66" i="9"/>
  <c r="QEG66" i="9"/>
  <c r="QFA66" i="9"/>
  <c r="QFU66" i="9"/>
  <c r="QGO66" i="9"/>
  <c r="QHI66" i="9"/>
  <c r="QIC66" i="9"/>
  <c r="QIW66" i="9"/>
  <c r="QJQ66" i="9"/>
  <c r="QKK66" i="9"/>
  <c r="QLE66" i="9"/>
  <c r="QLY66" i="9"/>
  <c r="QMS66" i="9"/>
  <c r="QNM66" i="9"/>
  <c r="QOG66" i="9"/>
  <c r="QPA66" i="9"/>
  <c r="QPU66" i="9"/>
  <c r="QQO66" i="9"/>
  <c r="QRI66" i="9"/>
  <c r="QSC66" i="9"/>
  <c r="QSW66" i="9"/>
  <c r="QTQ66" i="9"/>
  <c r="QUK66" i="9"/>
  <c r="QVE66" i="9"/>
  <c r="QVY66" i="9"/>
  <c r="QWS66" i="9"/>
  <c r="QXM66" i="9"/>
  <c r="QYG66" i="9"/>
  <c r="QZA66" i="9"/>
  <c r="QZU66" i="9"/>
  <c r="RAO66" i="9"/>
  <c r="RBI66" i="9"/>
  <c r="RCC66" i="9"/>
  <c r="RCW66" i="9"/>
  <c r="RDQ66" i="9"/>
  <c r="REK66" i="9"/>
  <c r="RFE66" i="9"/>
  <c r="RFY66" i="9"/>
  <c r="RGS66" i="9"/>
  <c r="RHM66" i="9"/>
  <c r="RIG66" i="9"/>
  <c r="RJA66" i="9"/>
  <c r="RJU66" i="9"/>
  <c r="RKO66" i="9"/>
  <c r="RLI66" i="9"/>
  <c r="RMC66" i="9"/>
  <c r="RMW66" i="9"/>
  <c r="RNQ66" i="9"/>
  <c r="ROK66" i="9"/>
  <c r="RPE66" i="9"/>
  <c r="RPY66" i="9"/>
  <c r="RQS66" i="9"/>
  <c r="RRM66" i="9"/>
  <c r="RSG66" i="9"/>
  <c r="RTA66" i="9"/>
  <c r="RTU66" i="9"/>
  <c r="RUO66" i="9"/>
  <c r="RVI66" i="9"/>
  <c r="RWC66" i="9"/>
  <c r="KWS66" i="9"/>
  <c r="LAO66" i="9"/>
  <c r="LEK66" i="9"/>
  <c r="LGO66" i="9"/>
  <c r="LIG66" i="9"/>
  <c r="LKK66" i="9"/>
  <c r="LMC66" i="9"/>
  <c r="LOG66" i="9"/>
  <c r="LPU66" i="9"/>
  <c r="LRI66" i="9"/>
  <c r="LSW66" i="9"/>
  <c r="LUK66" i="9"/>
  <c r="LVY66" i="9"/>
  <c r="LXM66" i="9"/>
  <c r="LZA66" i="9"/>
  <c r="MAO66" i="9"/>
  <c r="MCC66" i="9"/>
  <c r="MDI66" i="9"/>
  <c r="MEQ66" i="9"/>
  <c r="MGA66" i="9"/>
  <c r="MHE66" i="9"/>
  <c r="MIG66" i="9"/>
  <c r="MJE66" i="9"/>
  <c r="MKC66" i="9"/>
  <c r="MLC66" i="9"/>
  <c r="MMC66" i="9"/>
  <c r="MNA66" i="9"/>
  <c r="MNY66" i="9"/>
  <c r="MOY66" i="9"/>
  <c r="MPY66" i="9"/>
  <c r="MQW66" i="9"/>
  <c r="MRU66" i="9"/>
  <c r="MSU66" i="9"/>
  <c r="MTQ66" i="9"/>
  <c r="MUM66" i="9"/>
  <c r="MVI66" i="9"/>
  <c r="MWE66" i="9"/>
  <c r="MXA66" i="9"/>
  <c r="MXW66" i="9"/>
  <c r="MYS66" i="9"/>
  <c r="MZQ66" i="9"/>
  <c r="NAM66" i="9"/>
  <c r="NBI66" i="9"/>
  <c r="NCE66" i="9"/>
  <c r="NDA66" i="9"/>
  <c r="NDW66" i="9"/>
  <c r="NES66" i="9"/>
  <c r="NFO66" i="9"/>
  <c r="NGK66" i="9"/>
  <c r="NHI66" i="9"/>
  <c r="NIE66" i="9"/>
  <c r="NJA66" i="9"/>
  <c r="NJW66" i="9"/>
  <c r="NKS66" i="9"/>
  <c r="NLO66" i="9"/>
  <c r="NMK66" i="9"/>
  <c r="NNG66" i="9"/>
  <c r="NOC66" i="9"/>
  <c r="NPA66" i="9"/>
  <c r="NPW66" i="9"/>
  <c r="NQS66" i="9"/>
  <c r="NRO66" i="9"/>
  <c r="NSK66" i="9"/>
  <c r="NTG66" i="9"/>
  <c r="NUC66" i="9"/>
  <c r="NUY66" i="9"/>
  <c r="NVU66" i="9"/>
  <c r="NWS66" i="9"/>
  <c r="NXO66" i="9"/>
  <c r="NYK66" i="9"/>
  <c r="NZG66" i="9"/>
  <c r="OAC66" i="9"/>
  <c r="OAY66" i="9"/>
  <c r="OBU66" i="9"/>
  <c r="OCQ66" i="9"/>
  <c r="ODM66" i="9"/>
  <c r="OEK66" i="9"/>
  <c r="OFG66" i="9"/>
  <c r="OGC66" i="9"/>
  <c r="OGY66" i="9"/>
  <c r="OHU66" i="9"/>
  <c r="OIQ66" i="9"/>
  <c r="OJM66" i="9"/>
  <c r="OKI66" i="9"/>
  <c r="OLE66" i="9"/>
  <c r="OMC66" i="9"/>
  <c r="OMY66" i="9"/>
  <c r="ONU66" i="9"/>
  <c r="OOQ66" i="9"/>
  <c r="OPM66" i="9"/>
  <c r="OQI66" i="9"/>
  <c r="ORE66" i="9"/>
  <c r="OSA66" i="9"/>
  <c r="OSW66" i="9"/>
  <c r="OTU66" i="9"/>
  <c r="OUQ66" i="9"/>
  <c r="OVM66" i="9"/>
  <c r="OWI66" i="9"/>
  <c r="OXE66" i="9"/>
  <c r="OYA66" i="9"/>
  <c r="OYW66" i="9"/>
  <c r="OZS66" i="9"/>
  <c r="PAO66" i="9"/>
  <c r="PBM66" i="9"/>
  <c r="PCI66" i="9"/>
  <c r="PDE66" i="9"/>
  <c r="PEA66" i="9"/>
  <c r="PEW66" i="9"/>
  <c r="PFS66" i="9"/>
  <c r="PGM66" i="9"/>
  <c r="PHG66" i="9"/>
  <c r="PIA66" i="9"/>
  <c r="PIU66" i="9"/>
  <c r="PJO66" i="9"/>
  <c r="PKI66" i="9"/>
  <c r="PLC66" i="9"/>
  <c r="PLW66" i="9"/>
  <c r="PMQ66" i="9"/>
  <c r="PNK66" i="9"/>
  <c r="POE66" i="9"/>
  <c r="POY66" i="9"/>
  <c r="PPS66" i="9"/>
  <c r="PQM66" i="9"/>
  <c r="PRG66" i="9"/>
  <c r="PSA66" i="9"/>
  <c r="PSU66" i="9"/>
  <c r="PTO66" i="9"/>
  <c r="PUI66" i="9"/>
  <c r="PVC66" i="9"/>
  <c r="PVW66" i="9"/>
  <c r="PWQ66" i="9"/>
  <c r="PXK66" i="9"/>
  <c r="PYE66" i="9"/>
  <c r="PYY66" i="9"/>
  <c r="PZS66" i="9"/>
  <c r="QAM66" i="9"/>
  <c r="QBG66" i="9"/>
  <c r="QCA66" i="9"/>
  <c r="QCU66" i="9"/>
  <c r="QDO66" i="9"/>
  <c r="QEI66" i="9"/>
  <c r="KWU66" i="9"/>
  <c r="LAQ66" i="9"/>
  <c r="LEM66" i="9"/>
  <c r="LGQ66" i="9"/>
  <c r="LII66" i="9"/>
  <c r="LKM66" i="9"/>
  <c r="LME66" i="9"/>
  <c r="LOI66" i="9"/>
  <c r="LPW66" i="9"/>
  <c r="LRK66" i="9"/>
  <c r="LSY66" i="9"/>
  <c r="LUM66" i="9"/>
  <c r="LWA66" i="9"/>
  <c r="LXO66" i="9"/>
  <c r="LZC66" i="9"/>
  <c r="MAQ66" i="9"/>
  <c r="MCE66" i="9"/>
  <c r="MDQ66" i="9"/>
  <c r="MES66" i="9"/>
  <c r="MGC66" i="9"/>
  <c r="MHI66" i="9"/>
  <c r="MII66" i="9"/>
  <c r="MJG66" i="9"/>
  <c r="MKG66" i="9"/>
  <c r="MLE66" i="9"/>
  <c r="MME66" i="9"/>
  <c r="MNC66" i="9"/>
  <c r="MOC66" i="9"/>
  <c r="MPA66" i="9"/>
  <c r="MQA66" i="9"/>
  <c r="MQY66" i="9"/>
  <c r="MRY66" i="9"/>
  <c r="MSW66" i="9"/>
  <c r="MTS66" i="9"/>
  <c r="MUO66" i="9"/>
  <c r="MVK66" i="9"/>
  <c r="MWG66" i="9"/>
  <c r="MXC66" i="9"/>
  <c r="MXY66" i="9"/>
  <c r="MYW66" i="9"/>
  <c r="MZS66" i="9"/>
  <c r="NAO66" i="9"/>
  <c r="NBK66" i="9"/>
  <c r="NCG66" i="9"/>
  <c r="NDC66" i="9"/>
  <c r="NDY66" i="9"/>
  <c r="NEU66" i="9"/>
  <c r="NFQ66" i="9"/>
  <c r="NGO66" i="9"/>
  <c r="NHK66" i="9"/>
  <c r="NIG66" i="9"/>
  <c r="NJC66" i="9"/>
  <c r="NJY66" i="9"/>
  <c r="NKU66" i="9"/>
  <c r="NLQ66" i="9"/>
  <c r="NMM66" i="9"/>
  <c r="NNI66" i="9"/>
  <c r="NOG66" i="9"/>
  <c r="NPC66" i="9"/>
  <c r="NPY66" i="9"/>
  <c r="NQU66" i="9"/>
  <c r="NRQ66" i="9"/>
  <c r="NSM66" i="9"/>
  <c r="NTI66" i="9"/>
  <c r="NUE66" i="9"/>
  <c r="NVA66" i="9"/>
  <c r="NVY66" i="9"/>
  <c r="NWU66" i="9"/>
  <c r="NXQ66" i="9"/>
  <c r="NYM66" i="9"/>
  <c r="NZI66" i="9"/>
  <c r="OAE66" i="9"/>
  <c r="OBA66" i="9"/>
  <c r="OBW66" i="9"/>
  <c r="OCS66" i="9"/>
  <c r="ODQ66" i="9"/>
  <c r="OEM66" i="9"/>
  <c r="OFI66" i="9"/>
  <c r="OGE66" i="9"/>
  <c r="OHA66" i="9"/>
  <c r="OHW66" i="9"/>
  <c r="OIS66" i="9"/>
  <c r="OJO66" i="9"/>
  <c r="OKK66" i="9"/>
  <c r="OLI66" i="9"/>
  <c r="OME66" i="9"/>
  <c r="ONA66" i="9"/>
  <c r="ONW66" i="9"/>
  <c r="OOS66" i="9"/>
  <c r="OPO66" i="9"/>
  <c r="OQK66" i="9"/>
  <c r="ORG66" i="9"/>
  <c r="OSC66" i="9"/>
  <c r="OTA66" i="9"/>
  <c r="OTW66" i="9"/>
  <c r="OUS66" i="9"/>
  <c r="OVO66" i="9"/>
  <c r="OWK66" i="9"/>
  <c r="OXG66" i="9"/>
  <c r="OYC66" i="9"/>
  <c r="OYY66" i="9"/>
  <c r="OZU66" i="9"/>
  <c r="PAS66" i="9"/>
  <c r="PBO66" i="9"/>
  <c r="PCK66" i="9"/>
  <c r="PDG66" i="9"/>
  <c r="PEC66" i="9"/>
  <c r="PEY66" i="9"/>
  <c r="PFU66" i="9"/>
  <c r="PGO66" i="9"/>
  <c r="PHI66" i="9"/>
  <c r="PIC66" i="9"/>
  <c r="PIW66" i="9"/>
  <c r="PJQ66" i="9"/>
  <c r="PKK66" i="9"/>
  <c r="PLE66" i="9"/>
  <c r="PLY66" i="9"/>
  <c r="PMS66" i="9"/>
  <c r="PNM66" i="9"/>
  <c r="POG66" i="9"/>
  <c r="PPA66" i="9"/>
  <c r="PPU66" i="9"/>
  <c r="PQO66" i="9"/>
  <c r="PRI66" i="9"/>
  <c r="PSC66" i="9"/>
  <c r="PSW66" i="9"/>
  <c r="PTQ66" i="9"/>
  <c r="PUK66" i="9"/>
  <c r="PVE66" i="9"/>
  <c r="PVY66" i="9"/>
  <c r="PWS66" i="9"/>
  <c r="PXM66" i="9"/>
  <c r="PYG66" i="9"/>
  <c r="PZA66" i="9"/>
  <c r="PZU66" i="9"/>
  <c r="QAO66" i="9"/>
  <c r="QBI66" i="9"/>
  <c r="QCC66" i="9"/>
  <c r="QCW66" i="9"/>
  <c r="QDQ66" i="9"/>
  <c r="QEK66" i="9"/>
  <c r="KXO66" i="9"/>
  <c r="LBK66" i="9"/>
  <c r="LFC66" i="9"/>
  <c r="LGU66" i="9"/>
  <c r="LIY66" i="9"/>
  <c r="LKQ66" i="9"/>
  <c r="LMU66" i="9"/>
  <c r="LOM66" i="9"/>
  <c r="LQA66" i="9"/>
  <c r="LRO66" i="9"/>
  <c r="LTC66" i="9"/>
  <c r="LUQ66" i="9"/>
  <c r="LWE66" i="9"/>
  <c r="LXS66" i="9"/>
  <c r="LZG66" i="9"/>
  <c r="MAU66" i="9"/>
  <c r="MCI66" i="9"/>
  <c r="MDU66" i="9"/>
  <c r="MFE66" i="9"/>
  <c r="MGG66" i="9"/>
  <c r="MHO66" i="9"/>
  <c r="MIM66" i="9"/>
  <c r="MJM66" i="9"/>
  <c r="MKK66" i="9"/>
  <c r="MLK66" i="9"/>
  <c r="MMI66" i="9"/>
  <c r="MNI66" i="9"/>
  <c r="MOG66" i="9"/>
  <c r="MPG66" i="9"/>
  <c r="MQE66" i="9"/>
  <c r="MRE66" i="9"/>
  <c r="MSC66" i="9"/>
  <c r="MTA66" i="9"/>
  <c r="MTW66" i="9"/>
  <c r="MUS66" i="9"/>
  <c r="MVO66" i="9"/>
  <c r="MWK66" i="9"/>
  <c r="MXI66" i="9"/>
  <c r="MYE66" i="9"/>
  <c r="MZA66" i="9"/>
  <c r="MZW66" i="9"/>
  <c r="NAS66" i="9"/>
  <c r="NBO66" i="9"/>
  <c r="NCK66" i="9"/>
  <c r="NDG66" i="9"/>
  <c r="NEC66" i="9"/>
  <c r="NFA66" i="9"/>
  <c r="NFW66" i="9"/>
  <c r="NGS66" i="9"/>
  <c r="NHO66" i="9"/>
  <c r="NIK66" i="9"/>
  <c r="NJG66" i="9"/>
  <c r="NKC66" i="9"/>
  <c r="NKY66" i="9"/>
  <c r="NLU66" i="9"/>
  <c r="NMS66" i="9"/>
  <c r="NNO66" i="9"/>
  <c r="NOK66" i="9"/>
  <c r="NPG66" i="9"/>
  <c r="NQC66" i="9"/>
  <c r="NQY66" i="9"/>
  <c r="NRU66" i="9"/>
  <c r="NSQ66" i="9"/>
  <c r="NTM66" i="9"/>
  <c r="NUK66" i="9"/>
  <c r="NVG66" i="9"/>
  <c r="NWC66" i="9"/>
  <c r="NWY66" i="9"/>
  <c r="NXU66" i="9"/>
  <c r="NYQ66" i="9"/>
  <c r="NZM66" i="9"/>
  <c r="OAI66" i="9"/>
  <c r="OBE66" i="9"/>
  <c r="OCC66" i="9"/>
  <c r="OCY66" i="9"/>
  <c r="ODU66" i="9"/>
  <c r="OEQ66" i="9"/>
  <c r="OFM66" i="9"/>
  <c r="OGI66" i="9"/>
  <c r="OHE66" i="9"/>
  <c r="OIA66" i="9"/>
  <c r="OIW66" i="9"/>
  <c r="OJU66" i="9"/>
  <c r="OKQ66" i="9"/>
  <c r="OLM66" i="9"/>
  <c r="OMI66" i="9"/>
  <c r="ONE66" i="9"/>
  <c r="OOA66" i="9"/>
  <c r="OOW66" i="9"/>
  <c r="OPS66" i="9"/>
  <c r="OQO66" i="9"/>
  <c r="ORM66" i="9"/>
  <c r="OSI66" i="9"/>
  <c r="OTE66" i="9"/>
  <c r="OUA66" i="9"/>
  <c r="OUW66" i="9"/>
  <c r="OVS66" i="9"/>
  <c r="OWO66" i="9"/>
  <c r="OXK66" i="9"/>
  <c r="OYG66" i="9"/>
  <c r="OZE66" i="9"/>
  <c r="PAA66" i="9"/>
  <c r="PAW66" i="9"/>
  <c r="PBS66" i="9"/>
  <c r="PCO66" i="9"/>
  <c r="PDK66" i="9"/>
  <c r="PEG66" i="9"/>
  <c r="PFC66" i="9"/>
  <c r="PFY66" i="9"/>
  <c r="PGS66" i="9"/>
  <c r="PHM66" i="9"/>
  <c r="PIG66" i="9"/>
  <c r="PJA66" i="9"/>
  <c r="PJU66" i="9"/>
  <c r="PKO66" i="9"/>
  <c r="PLI66" i="9"/>
  <c r="PMC66" i="9"/>
  <c r="PMW66" i="9"/>
  <c r="KYG66" i="9"/>
  <c r="LCC66" i="9"/>
  <c r="LFE66" i="9"/>
  <c r="LHI66" i="9"/>
  <c r="LJA66" i="9"/>
  <c r="LLE66" i="9"/>
  <c r="LMW66" i="9"/>
  <c r="LOO66" i="9"/>
  <c r="LQC66" i="9"/>
  <c r="LRQ66" i="9"/>
  <c r="LTE66" i="9"/>
  <c r="LUS66" i="9"/>
  <c r="LWG66" i="9"/>
  <c r="LXU66" i="9"/>
  <c r="LZI66" i="9"/>
  <c r="MAW66" i="9"/>
  <c r="MCK66" i="9"/>
  <c r="MDW66" i="9"/>
  <c r="MFG66" i="9"/>
  <c r="MGK66" i="9"/>
  <c r="MHQ66" i="9"/>
  <c r="MIO66" i="9"/>
  <c r="MJO66" i="9"/>
  <c r="MKO66" i="9"/>
  <c r="MLM66" i="9"/>
  <c r="MMK66" i="9"/>
  <c r="MNK66" i="9"/>
  <c r="MOK66" i="9"/>
  <c r="MPI66" i="9"/>
  <c r="MQG66" i="9"/>
  <c r="MRG66" i="9"/>
  <c r="MSG66" i="9"/>
  <c r="MTC66" i="9"/>
  <c r="MTY66" i="9"/>
  <c r="MUU66" i="9"/>
  <c r="MVQ66" i="9"/>
  <c r="MWO66" i="9"/>
  <c r="MXK66" i="9"/>
  <c r="MYG66" i="9"/>
  <c r="MZC66" i="9"/>
  <c r="MZY66" i="9"/>
  <c r="NAU66" i="9"/>
  <c r="NBQ66" i="9"/>
  <c r="NCM66" i="9"/>
  <c r="NDI66" i="9"/>
  <c r="NEG66" i="9"/>
  <c r="NFC66" i="9"/>
  <c r="NFY66" i="9"/>
  <c r="NGU66" i="9"/>
  <c r="NHQ66" i="9"/>
  <c r="NIM66" i="9"/>
  <c r="NJI66" i="9"/>
  <c r="NKE66" i="9"/>
  <c r="NLA66" i="9"/>
  <c r="NLY66" i="9"/>
  <c r="NMU66" i="9"/>
  <c r="NNQ66" i="9"/>
  <c r="NOM66" i="9"/>
  <c r="NPI66" i="9"/>
  <c r="NQE66" i="9"/>
  <c r="NRA66" i="9"/>
  <c r="NRW66" i="9"/>
  <c r="NSS66" i="9"/>
  <c r="NTQ66" i="9"/>
  <c r="NUM66" i="9"/>
  <c r="NVI66" i="9"/>
  <c r="NWE66" i="9"/>
  <c r="NXA66" i="9"/>
  <c r="NXW66" i="9"/>
  <c r="NYS66" i="9"/>
  <c r="NZO66" i="9"/>
  <c r="OAK66" i="9"/>
  <c r="OBI66" i="9"/>
  <c r="OCE66" i="9"/>
  <c r="ODA66" i="9"/>
  <c r="ODW66" i="9"/>
  <c r="OES66" i="9"/>
  <c r="OFO66" i="9"/>
  <c r="OGK66" i="9"/>
  <c r="OHG66" i="9"/>
  <c r="OIC66" i="9"/>
  <c r="OJA66" i="9"/>
  <c r="OJW66" i="9"/>
  <c r="OKS66" i="9"/>
  <c r="OLO66" i="9"/>
  <c r="OMK66" i="9"/>
  <c r="ONG66" i="9"/>
  <c r="OOC66" i="9"/>
  <c r="OOY66" i="9"/>
  <c r="OPU66" i="9"/>
  <c r="OQS66" i="9"/>
  <c r="ORO66" i="9"/>
  <c r="OSK66" i="9"/>
  <c r="OTG66" i="9"/>
  <c r="OUC66" i="9"/>
  <c r="OUY66" i="9"/>
  <c r="OVU66" i="9"/>
  <c r="OWQ66" i="9"/>
  <c r="OXM66" i="9"/>
  <c r="OYK66" i="9"/>
  <c r="OZG66" i="9"/>
  <c r="PAC66" i="9"/>
  <c r="PAY66" i="9"/>
  <c r="PBU66" i="9"/>
  <c r="PCQ66" i="9"/>
  <c r="PDM66" i="9"/>
  <c r="PEI66" i="9"/>
  <c r="PFE66" i="9"/>
  <c r="PGA66" i="9"/>
  <c r="PGU66" i="9"/>
  <c r="PHO66" i="9"/>
  <c r="PII66" i="9"/>
  <c r="PJC66" i="9"/>
  <c r="PJW66" i="9"/>
  <c r="PKQ66" i="9"/>
  <c r="PLK66" i="9"/>
  <c r="PME66" i="9"/>
  <c r="PMY66" i="9"/>
  <c r="PNS66" i="9"/>
  <c r="POM66" i="9"/>
  <c r="PPG66" i="9"/>
  <c r="PQA66" i="9"/>
  <c r="PQU66" i="9"/>
  <c r="PRO66" i="9"/>
  <c r="PSI66" i="9"/>
  <c r="PTC66" i="9"/>
  <c r="PTW66" i="9"/>
  <c r="PUQ66" i="9"/>
  <c r="PVK66" i="9"/>
  <c r="PWE66" i="9"/>
  <c r="PWY66" i="9"/>
  <c r="PXS66" i="9"/>
  <c r="PYM66" i="9"/>
  <c r="PZG66" i="9"/>
  <c r="QAA66" i="9"/>
  <c r="QAU66" i="9"/>
  <c r="QBO66" i="9"/>
  <c r="QCI66" i="9"/>
  <c r="QDC66" i="9"/>
  <c r="QDW66" i="9"/>
  <c r="QEQ66" i="9"/>
  <c r="QFK66" i="9"/>
  <c r="QGE66" i="9"/>
  <c r="QGY66" i="9"/>
  <c r="QHS66" i="9"/>
  <c r="QIM66" i="9"/>
  <c r="QJG66" i="9"/>
  <c r="QKA66" i="9"/>
  <c r="QKU66" i="9"/>
  <c r="QLO66" i="9"/>
  <c r="QMI66" i="9"/>
  <c r="QNC66" i="9"/>
  <c r="QNW66" i="9"/>
  <c r="QOQ66" i="9"/>
  <c r="QPK66" i="9"/>
  <c r="QQE66" i="9"/>
  <c r="QQY66" i="9"/>
  <c r="QRS66" i="9"/>
  <c r="QSM66" i="9"/>
  <c r="KXM66" i="9"/>
  <c r="LTA66" i="9"/>
  <c r="MHM66" i="9"/>
  <c r="MRA66" i="9"/>
  <c r="MZU66" i="9"/>
  <c r="NII66" i="9"/>
  <c r="NQW66" i="9"/>
  <c r="NZK66" i="9"/>
  <c r="OHY66" i="9"/>
  <c r="OQM66" i="9"/>
  <c r="OZA66" i="9"/>
  <c r="PHK66" i="9"/>
  <c r="POI66" i="9"/>
  <c r="PSE66" i="9"/>
  <c r="PWA66" i="9"/>
  <c r="PZW66" i="9"/>
  <c r="QDS66" i="9"/>
  <c r="QGA66" i="9"/>
  <c r="QIE66" i="9"/>
  <c r="QJW66" i="9"/>
  <c r="QMA66" i="9"/>
  <c r="QNS66" i="9"/>
  <c r="QPW66" i="9"/>
  <c r="QRO66" i="9"/>
  <c r="QTG66" i="9"/>
  <c r="QUU66" i="9"/>
  <c r="QWI66" i="9"/>
  <c r="QXW66" i="9"/>
  <c r="QZK66" i="9"/>
  <c r="RAY66" i="9"/>
  <c r="RCA66" i="9"/>
  <c r="RDA66" i="9"/>
  <c r="RDY66" i="9"/>
  <c r="REY66" i="9"/>
  <c r="RFW66" i="9"/>
  <c r="RGW66" i="9"/>
  <c r="RHU66" i="9"/>
  <c r="RIU66" i="9"/>
  <c r="RJS66" i="9"/>
  <c r="RKS66" i="9"/>
  <c r="RLQ66" i="9"/>
  <c r="RMQ66" i="9"/>
  <c r="RNO66" i="9"/>
  <c r="ROO66" i="9"/>
  <c r="RPM66" i="9"/>
  <c r="RQM66" i="9"/>
  <c r="RRK66" i="9"/>
  <c r="RSK66" i="9"/>
  <c r="RTI66" i="9"/>
  <c r="RUI66" i="9"/>
  <c r="RVG66" i="9"/>
  <c r="RWG66" i="9"/>
  <c r="RXC66" i="9"/>
  <c r="RXY66" i="9"/>
  <c r="RYU66" i="9"/>
  <c r="RZS66" i="9"/>
  <c r="SAO66" i="9"/>
  <c r="SBK66" i="9"/>
  <c r="SCG66" i="9"/>
  <c r="SDC66" i="9"/>
  <c r="SDY66" i="9"/>
  <c r="SEU66" i="9"/>
  <c r="SFQ66" i="9"/>
  <c r="SGM66" i="9"/>
  <c r="SHK66" i="9"/>
  <c r="SIG66" i="9"/>
  <c r="SJC66" i="9"/>
  <c r="SJY66" i="9"/>
  <c r="SKU66" i="9"/>
  <c r="SLQ66" i="9"/>
  <c r="SMM66" i="9"/>
  <c r="SNI66" i="9"/>
  <c r="SOE66" i="9"/>
  <c r="SPC66" i="9"/>
  <c r="SPY66" i="9"/>
  <c r="SQU66" i="9"/>
  <c r="SRQ66" i="9"/>
  <c r="SSM66" i="9"/>
  <c r="STI66" i="9"/>
  <c r="SUE66" i="9"/>
  <c r="SVA66" i="9"/>
  <c r="SVW66" i="9"/>
  <c r="SWU66" i="9"/>
  <c r="SXQ66" i="9"/>
  <c r="SYM66" i="9"/>
  <c r="SZI66" i="9"/>
  <c r="TAE66" i="9"/>
  <c r="TBA66" i="9"/>
  <c r="TBW66" i="9"/>
  <c r="TCS66" i="9"/>
  <c r="TDO66" i="9"/>
  <c r="TEM66" i="9"/>
  <c r="TFI66" i="9"/>
  <c r="TGE66" i="9"/>
  <c r="THA66" i="9"/>
  <c r="THW66" i="9"/>
  <c r="TIS66" i="9"/>
  <c r="TJO66" i="9"/>
  <c r="TKK66" i="9"/>
  <c r="TLG66" i="9"/>
  <c r="TME66" i="9"/>
  <c r="TNA66" i="9"/>
  <c r="TNW66" i="9"/>
  <c r="TOS66" i="9"/>
  <c r="TPO66" i="9"/>
  <c r="TQK66" i="9"/>
  <c r="TRG66" i="9"/>
  <c r="TSC66" i="9"/>
  <c r="TSY66" i="9"/>
  <c r="TTW66" i="9"/>
  <c r="TUS66" i="9"/>
  <c r="TVO66" i="9"/>
  <c r="TWK66" i="9"/>
  <c r="TXG66" i="9"/>
  <c r="TYC66" i="9"/>
  <c r="TYY66" i="9"/>
  <c r="TZU66" i="9"/>
  <c r="UAQ66" i="9"/>
  <c r="UBO66" i="9"/>
  <c r="UCK66" i="9"/>
  <c r="UDG66" i="9"/>
  <c r="UEC66" i="9"/>
  <c r="UEY66" i="9"/>
  <c r="UFU66" i="9"/>
  <c r="UGQ66" i="9"/>
  <c r="UHM66" i="9"/>
  <c r="UII66" i="9"/>
  <c r="UJG66" i="9"/>
  <c r="UKC66" i="9"/>
  <c r="UKY66" i="9"/>
  <c r="ULU66" i="9"/>
  <c r="UMQ66" i="9"/>
  <c r="UNM66" i="9"/>
  <c r="UOI66" i="9"/>
  <c r="UPE66" i="9"/>
  <c r="UQA66" i="9"/>
  <c r="UQY66" i="9"/>
  <c r="URU66" i="9"/>
  <c r="USQ66" i="9"/>
  <c r="UTM66" i="9"/>
  <c r="UUI66" i="9"/>
  <c r="UVE66" i="9"/>
  <c r="UWA66" i="9"/>
  <c r="UWW66" i="9"/>
  <c r="UXS66" i="9"/>
  <c r="UYQ66" i="9"/>
  <c r="UZM66" i="9"/>
  <c r="VAI66" i="9"/>
  <c r="VBE66" i="9"/>
  <c r="VCA66" i="9"/>
  <c r="VCW66" i="9"/>
  <c r="VDS66" i="9"/>
  <c r="VEO66" i="9"/>
  <c r="VFK66" i="9"/>
  <c r="VGI66" i="9"/>
  <c r="VHE66" i="9"/>
  <c r="VIA66" i="9"/>
  <c r="VIW66" i="9"/>
  <c r="VJS66" i="9"/>
  <c r="VKO66" i="9"/>
  <c r="VLK66" i="9"/>
  <c r="VMG66" i="9"/>
  <c r="VNC66" i="9"/>
  <c r="VOA66" i="9"/>
  <c r="VOW66" i="9"/>
  <c r="VPS66" i="9"/>
  <c r="VQO66" i="9"/>
  <c r="VRK66" i="9"/>
  <c r="VSG66" i="9"/>
  <c r="VTA66" i="9"/>
  <c r="VTU66" i="9"/>
  <c r="VUO66" i="9"/>
  <c r="VVI66" i="9"/>
  <c r="VWC66" i="9"/>
  <c r="VWW66" i="9"/>
  <c r="VXQ66" i="9"/>
  <c r="VYK66" i="9"/>
  <c r="VZE66" i="9"/>
  <c r="VZY66" i="9"/>
  <c r="WAS66" i="9"/>
  <c r="WBM66" i="9"/>
  <c r="WCG66" i="9"/>
  <c r="WDA66" i="9"/>
  <c r="WDU66" i="9"/>
  <c r="WEO66" i="9"/>
  <c r="WFI66" i="9"/>
  <c r="WGC66" i="9"/>
  <c r="WGW66" i="9"/>
  <c r="WHQ66" i="9"/>
  <c r="WIK66" i="9"/>
  <c r="WJE66" i="9"/>
  <c r="WJY66" i="9"/>
  <c r="WKS66" i="9"/>
  <c r="WLM66" i="9"/>
  <c r="WMG66" i="9"/>
  <c r="WNA66" i="9"/>
  <c r="WNU66" i="9"/>
  <c r="WOO66" i="9"/>
  <c r="WPI66" i="9"/>
  <c r="WQC66" i="9"/>
  <c r="WQW66" i="9"/>
  <c r="WRQ66" i="9"/>
  <c r="WSK66" i="9"/>
  <c r="WTE66" i="9"/>
  <c r="WTY66" i="9"/>
  <c r="WUS66" i="9"/>
  <c r="WVM66" i="9"/>
  <c r="WWG66" i="9"/>
  <c r="WXA66" i="9"/>
  <c r="WXU66" i="9"/>
  <c r="WYO66" i="9"/>
  <c r="WZI66" i="9"/>
  <c r="XAC66" i="9"/>
  <c r="XAW66" i="9"/>
  <c r="XBQ66" i="9"/>
  <c r="XCK66" i="9"/>
  <c r="XDE66" i="9"/>
  <c r="XDY66" i="9"/>
  <c r="XES66" i="9"/>
  <c r="Q67" i="9"/>
  <c r="TTY66" i="9"/>
  <c r="TZA66" i="9"/>
  <c r="UBQ66" i="9"/>
  <c r="UDI66" i="9"/>
  <c r="UFA66" i="9"/>
  <c r="UGS66" i="9"/>
  <c r="UIM66" i="9"/>
  <c r="UKE66" i="9"/>
  <c r="ULW66" i="9"/>
  <c r="LBI66" i="9"/>
  <c r="LUO66" i="9"/>
  <c r="MIK66" i="9"/>
  <c r="MSA66" i="9"/>
  <c r="NAQ66" i="9"/>
  <c r="NJE66" i="9"/>
  <c r="NRS66" i="9"/>
  <c r="OAG66" i="9"/>
  <c r="OIU66" i="9"/>
  <c r="ORI66" i="9"/>
  <c r="OZY66" i="9"/>
  <c r="PIE66" i="9"/>
  <c r="POK66" i="9"/>
  <c r="PSG66" i="9"/>
  <c r="PWC66" i="9"/>
  <c r="PZY66" i="9"/>
  <c r="QDU66" i="9"/>
  <c r="QGC66" i="9"/>
  <c r="QIG66" i="9"/>
  <c r="QJY66" i="9"/>
  <c r="QMC66" i="9"/>
  <c r="QNU66" i="9"/>
  <c r="QPY66" i="9"/>
  <c r="QRQ66" i="9"/>
  <c r="QTS66" i="9"/>
  <c r="QVG66" i="9"/>
  <c r="QWU66" i="9"/>
  <c r="QYI66" i="9"/>
  <c r="QZW66" i="9"/>
  <c r="RBC66" i="9"/>
  <c r="RCE66" i="9"/>
  <c r="RDC66" i="9"/>
  <c r="REA66" i="9"/>
  <c r="RFA66" i="9"/>
  <c r="RGA66" i="9"/>
  <c r="RGY66" i="9"/>
  <c r="RHW66" i="9"/>
  <c r="RIW66" i="9"/>
  <c r="RJW66" i="9"/>
  <c r="RKU66" i="9"/>
  <c r="RLS66" i="9"/>
  <c r="RMS66" i="9"/>
  <c r="RNS66" i="9"/>
  <c r="ROQ66" i="9"/>
  <c r="RPO66" i="9"/>
  <c r="RQO66" i="9"/>
  <c r="RRO66" i="9"/>
  <c r="RSM66" i="9"/>
  <c r="RTK66" i="9"/>
  <c r="RUK66" i="9"/>
  <c r="RVK66" i="9"/>
  <c r="RWI66" i="9"/>
  <c r="RXE66" i="9"/>
  <c r="RYA66" i="9"/>
  <c r="RYY66" i="9"/>
  <c r="RZU66" i="9"/>
  <c r="SAQ66" i="9"/>
  <c r="SBM66" i="9"/>
  <c r="SCI66" i="9"/>
  <c r="SDE66" i="9"/>
  <c r="SEA66" i="9"/>
  <c r="SEW66" i="9"/>
  <c r="SFS66" i="9"/>
  <c r="SGQ66" i="9"/>
  <c r="SHM66" i="9"/>
  <c r="SII66" i="9"/>
  <c r="SJE66" i="9"/>
  <c r="SKA66" i="9"/>
  <c r="SKW66" i="9"/>
  <c r="SLS66" i="9"/>
  <c r="SMO66" i="9"/>
  <c r="SNK66" i="9"/>
  <c r="SOI66" i="9"/>
  <c r="SPE66" i="9"/>
  <c r="SQA66" i="9"/>
  <c r="SQW66" i="9"/>
  <c r="SRS66" i="9"/>
  <c r="SSO66" i="9"/>
  <c r="STK66" i="9"/>
  <c r="SUG66" i="9"/>
  <c r="SVC66" i="9"/>
  <c r="SWA66" i="9"/>
  <c r="SWW66" i="9"/>
  <c r="SXS66" i="9"/>
  <c r="SYO66" i="9"/>
  <c r="SZK66" i="9"/>
  <c r="TAG66" i="9"/>
  <c r="TBC66" i="9"/>
  <c r="TBY66" i="9"/>
  <c r="TCU66" i="9"/>
  <c r="TDS66" i="9"/>
  <c r="TEO66" i="9"/>
  <c r="TFK66" i="9"/>
  <c r="TGG66" i="9"/>
  <c r="THC66" i="9"/>
  <c r="THY66" i="9"/>
  <c r="TIU66" i="9"/>
  <c r="TJQ66" i="9"/>
  <c r="TKM66" i="9"/>
  <c r="TLK66" i="9"/>
  <c r="TMG66" i="9"/>
  <c r="TNC66" i="9"/>
  <c r="TNY66" i="9"/>
  <c r="TOU66" i="9"/>
  <c r="TPQ66" i="9"/>
  <c r="TQM66" i="9"/>
  <c r="TRI66" i="9"/>
  <c r="TSE66" i="9"/>
  <c r="TTC66" i="9"/>
  <c r="TUU66" i="9"/>
  <c r="TVQ66" i="9"/>
  <c r="TWM66" i="9"/>
  <c r="TXI66" i="9"/>
  <c r="TYE66" i="9"/>
  <c r="TZW66" i="9"/>
  <c r="UAU66" i="9"/>
  <c r="UCM66" i="9"/>
  <c r="UEE66" i="9"/>
  <c r="UFW66" i="9"/>
  <c r="UHO66" i="9"/>
  <c r="UJI66" i="9"/>
  <c r="ULA66" i="9"/>
  <c r="UMS66" i="9"/>
  <c r="LFA66" i="9"/>
  <c r="LWC66" i="9"/>
  <c r="MJI66" i="9"/>
  <c r="MSY66" i="9"/>
  <c r="NBM66" i="9"/>
  <c r="NKA66" i="9"/>
  <c r="NSO66" i="9"/>
  <c r="OBC66" i="9"/>
  <c r="OJQ66" i="9"/>
  <c r="OSG66" i="9"/>
  <c r="PAU66" i="9"/>
  <c r="PIY66" i="9"/>
  <c r="PPC66" i="9"/>
  <c r="PSY66" i="9"/>
  <c r="PWU66" i="9"/>
  <c r="QAQ66" i="9"/>
  <c r="QEM66" i="9"/>
  <c r="QGQ66" i="9"/>
  <c r="QII66" i="9"/>
  <c r="QKM66" i="9"/>
  <c r="QME66" i="9"/>
  <c r="QOI66" i="9"/>
  <c r="QQA66" i="9"/>
  <c r="QSE66" i="9"/>
  <c r="QTU66" i="9"/>
  <c r="QVI66" i="9"/>
  <c r="QWW66" i="9"/>
  <c r="QYK66" i="9"/>
  <c r="QZY66" i="9"/>
  <c r="RBG66" i="9"/>
  <c r="RCG66" i="9"/>
  <c r="RDE66" i="9"/>
  <c r="REE66" i="9"/>
  <c r="RFC66" i="9"/>
  <c r="RGC66" i="9"/>
  <c r="RHA66" i="9"/>
  <c r="RIA66" i="9"/>
  <c r="RIY66" i="9"/>
  <c r="RJY66" i="9"/>
  <c r="RKW66" i="9"/>
  <c r="RLW66" i="9"/>
  <c r="RMU66" i="9"/>
  <c r="RNU66" i="9"/>
  <c r="ROS66" i="9"/>
  <c r="RPS66" i="9"/>
  <c r="RQQ66" i="9"/>
  <c r="RRQ66" i="9"/>
  <c r="RSO66" i="9"/>
  <c r="RTO66" i="9"/>
  <c r="RUM66" i="9"/>
  <c r="RVM66" i="9"/>
  <c r="RWK66" i="9"/>
  <c r="RXG66" i="9"/>
  <c r="RYE66" i="9"/>
  <c r="RZA66" i="9"/>
  <c r="RZW66" i="9"/>
  <c r="SAS66" i="9"/>
  <c r="SBO66" i="9"/>
  <c r="SCK66" i="9"/>
  <c r="SDG66" i="9"/>
  <c r="SEC66" i="9"/>
  <c r="SEY66" i="9"/>
  <c r="SFW66" i="9"/>
  <c r="SGS66" i="9"/>
  <c r="SHO66" i="9"/>
  <c r="SIK66" i="9"/>
  <c r="SJG66" i="9"/>
  <c r="SKC66" i="9"/>
  <c r="SKY66" i="9"/>
  <c r="SLU66" i="9"/>
  <c r="SMQ66" i="9"/>
  <c r="SNO66" i="9"/>
  <c r="SOK66" i="9"/>
  <c r="SPG66" i="9"/>
  <c r="SQC66" i="9"/>
  <c r="SQY66" i="9"/>
  <c r="SRU66" i="9"/>
  <c r="SSQ66" i="9"/>
  <c r="STM66" i="9"/>
  <c r="SUI66" i="9"/>
  <c r="SVG66" i="9"/>
  <c r="SWC66" i="9"/>
  <c r="SWY66" i="9"/>
  <c r="SXU66" i="9"/>
  <c r="SYQ66" i="9"/>
  <c r="SZM66" i="9"/>
  <c r="TAI66" i="9"/>
  <c r="TBE66" i="9"/>
  <c r="TCA66" i="9"/>
  <c r="TCY66" i="9"/>
  <c r="TDU66" i="9"/>
  <c r="TEQ66" i="9"/>
  <c r="TFM66" i="9"/>
  <c r="TGI66" i="9"/>
  <c r="THE66" i="9"/>
  <c r="TIA66" i="9"/>
  <c r="TIW66" i="9"/>
  <c r="TJS66" i="9"/>
  <c r="TKQ66" i="9"/>
  <c r="TLM66" i="9"/>
  <c r="TMI66" i="9"/>
  <c r="TNE66" i="9"/>
  <c r="TOA66" i="9"/>
  <c r="TOW66" i="9"/>
  <c r="TPS66" i="9"/>
  <c r="TQO66" i="9"/>
  <c r="TRK66" i="9"/>
  <c r="TSI66" i="9"/>
  <c r="TTE66" i="9"/>
  <c r="TUA66" i="9"/>
  <c r="TUW66" i="9"/>
  <c r="TVS66" i="9"/>
  <c r="TWO66" i="9"/>
  <c r="TXK66" i="9"/>
  <c r="TYG66" i="9"/>
  <c r="TZC66" i="9"/>
  <c r="UAA66" i="9"/>
  <c r="UAW66" i="9"/>
  <c r="UBS66" i="9"/>
  <c r="UCO66" i="9"/>
  <c r="UDK66" i="9"/>
  <c r="UEG66" i="9"/>
  <c r="UFC66" i="9"/>
  <c r="UFY66" i="9"/>
  <c r="UGU66" i="9"/>
  <c r="UHS66" i="9"/>
  <c r="UIO66" i="9"/>
  <c r="UJK66" i="9"/>
  <c r="UKG66" i="9"/>
  <c r="LGS66" i="9"/>
  <c r="LXQ66" i="9"/>
  <c r="MKI66" i="9"/>
  <c r="MTU66" i="9"/>
  <c r="NCI66" i="9"/>
  <c r="NKW66" i="9"/>
  <c r="NTK66" i="9"/>
  <c r="OBY66" i="9"/>
  <c r="OKO66" i="9"/>
  <c r="OTC66" i="9"/>
  <c r="PBQ66" i="9"/>
  <c r="PJS66" i="9"/>
  <c r="PPE66" i="9"/>
  <c r="PTA66" i="9"/>
  <c r="PWW66" i="9"/>
  <c r="QAS66" i="9"/>
  <c r="QEO66" i="9"/>
  <c r="QGS66" i="9"/>
  <c r="QIK66" i="9"/>
  <c r="QKO66" i="9"/>
  <c r="QMG66" i="9"/>
  <c r="QOK66" i="9"/>
  <c r="QQC66" i="9"/>
  <c r="QSG66" i="9"/>
  <c r="QTW66" i="9"/>
  <c r="QVK66" i="9"/>
  <c r="QWY66" i="9"/>
  <c r="QYM66" i="9"/>
  <c r="RAA66" i="9"/>
  <c r="RBK66" i="9"/>
  <c r="RCI66" i="9"/>
  <c r="RDG66" i="9"/>
  <c r="REG66" i="9"/>
  <c r="RFG66" i="9"/>
  <c r="RGE66" i="9"/>
  <c r="RHC66" i="9"/>
  <c r="RIC66" i="9"/>
  <c r="RJC66" i="9"/>
  <c r="RKA66" i="9"/>
  <c r="RKY66" i="9"/>
  <c r="RLY66" i="9"/>
  <c r="RMY66" i="9"/>
  <c r="RNW66" i="9"/>
  <c r="ROU66" i="9"/>
  <c r="RPU66" i="9"/>
  <c r="RQU66" i="9"/>
  <c r="RRS66" i="9"/>
  <c r="RSQ66" i="9"/>
  <c r="RTQ66" i="9"/>
  <c r="RUQ66" i="9"/>
  <c r="RVO66" i="9"/>
  <c r="RWM66" i="9"/>
  <c r="RXK66" i="9"/>
  <c r="RYG66" i="9"/>
  <c r="RZC66" i="9"/>
  <c r="RZY66" i="9"/>
  <c r="SAU66" i="9"/>
  <c r="SBQ66" i="9"/>
  <c r="SCM66" i="9"/>
  <c r="SDI66" i="9"/>
  <c r="SEE66" i="9"/>
  <c r="SFC66" i="9"/>
  <c r="SFY66" i="9"/>
  <c r="SGU66" i="9"/>
  <c r="SHQ66" i="9"/>
  <c r="SIM66" i="9"/>
  <c r="SJI66" i="9"/>
  <c r="SKE66" i="9"/>
  <c r="SLA66" i="9"/>
  <c r="SLW66" i="9"/>
  <c r="SMU66" i="9"/>
  <c r="SNQ66" i="9"/>
  <c r="SOM66" i="9"/>
  <c r="SPI66" i="9"/>
  <c r="SQE66" i="9"/>
  <c r="SRA66" i="9"/>
  <c r="SRW66" i="9"/>
  <c r="SSS66" i="9"/>
  <c r="STO66" i="9"/>
  <c r="SUM66" i="9"/>
  <c r="SVI66" i="9"/>
  <c r="SWE66" i="9"/>
  <c r="SXA66" i="9"/>
  <c r="SXW66" i="9"/>
  <c r="SYS66" i="9"/>
  <c r="SZO66" i="9"/>
  <c r="TAK66" i="9"/>
  <c r="TBG66" i="9"/>
  <c r="TCE66" i="9"/>
  <c r="TDA66" i="9"/>
  <c r="TDW66" i="9"/>
  <c r="TES66" i="9"/>
  <c r="TFO66" i="9"/>
  <c r="TGK66" i="9"/>
  <c r="THG66" i="9"/>
  <c r="TIC66" i="9"/>
  <c r="TIY66" i="9"/>
  <c r="TJW66" i="9"/>
  <c r="TKS66" i="9"/>
  <c r="TLO66" i="9"/>
  <c r="TMK66" i="9"/>
  <c r="TNG66" i="9"/>
  <c r="TOC66" i="9"/>
  <c r="TOY66" i="9"/>
  <c r="TPU66" i="9"/>
  <c r="TQQ66" i="9"/>
  <c r="TRO66" i="9"/>
  <c r="TSK66" i="9"/>
  <c r="TTG66" i="9"/>
  <c r="TUC66" i="9"/>
  <c r="TUY66" i="9"/>
  <c r="TVU66" i="9"/>
  <c r="TWQ66" i="9"/>
  <c r="TXM66" i="9"/>
  <c r="TYI66" i="9"/>
  <c r="TZG66" i="9"/>
  <c r="UAC66" i="9"/>
  <c r="UAY66" i="9"/>
  <c r="UBU66" i="9"/>
  <c r="UCQ66" i="9"/>
  <c r="UDM66" i="9"/>
  <c r="UEI66" i="9"/>
  <c r="UFE66" i="9"/>
  <c r="LIW66" i="9"/>
  <c r="LZE66" i="9"/>
  <c r="MLI66" i="9"/>
  <c r="MUQ66" i="9"/>
  <c r="NDE66" i="9"/>
  <c r="NLS66" i="9"/>
  <c r="NUG66" i="9"/>
  <c r="OCW66" i="9"/>
  <c r="OLK66" i="9"/>
  <c r="OTY66" i="9"/>
  <c r="PCM66" i="9"/>
  <c r="PKM66" i="9"/>
  <c r="PPW66" i="9"/>
  <c r="PTS66" i="9"/>
  <c r="PXO66" i="9"/>
  <c r="QBK66" i="9"/>
  <c r="QFC66" i="9"/>
  <c r="QGU66" i="9"/>
  <c r="QIY66" i="9"/>
  <c r="QKQ66" i="9"/>
  <c r="QMU66" i="9"/>
  <c r="QOM66" i="9"/>
  <c r="QQQ66" i="9"/>
  <c r="QSI66" i="9"/>
  <c r="QTY66" i="9"/>
  <c r="QVM66" i="9"/>
  <c r="QXA66" i="9"/>
  <c r="QYO66" i="9"/>
  <c r="RAC66" i="9"/>
  <c r="RBM66" i="9"/>
  <c r="RCK66" i="9"/>
  <c r="RDK66" i="9"/>
  <c r="REI66" i="9"/>
  <c r="RFI66" i="9"/>
  <c r="RGG66" i="9"/>
  <c r="RHG66" i="9"/>
  <c r="RIE66" i="9"/>
  <c r="RJE66" i="9"/>
  <c r="RKC66" i="9"/>
  <c r="RLC66" i="9"/>
  <c r="RMA66" i="9"/>
  <c r="RNA66" i="9"/>
  <c r="RNY66" i="9"/>
  <c r="ROY66" i="9"/>
  <c r="RPW66" i="9"/>
  <c r="RQW66" i="9"/>
  <c r="RRU66" i="9"/>
  <c r="RSU66" i="9"/>
  <c r="RTS66" i="9"/>
  <c r="RUS66" i="9"/>
  <c r="RVQ66" i="9"/>
  <c r="RWQ66" i="9"/>
  <c r="RXM66" i="9"/>
  <c r="RYI66" i="9"/>
  <c r="RZE66" i="9"/>
  <c r="SAA66" i="9"/>
  <c r="SAW66" i="9"/>
  <c r="SBS66" i="9"/>
  <c r="SCO66" i="9"/>
  <c r="SDK66" i="9"/>
  <c r="SEI66" i="9"/>
  <c r="SFE66" i="9"/>
  <c r="SGA66" i="9"/>
  <c r="SGW66" i="9"/>
  <c r="SHS66" i="9"/>
  <c r="SIO66" i="9"/>
  <c r="SJK66" i="9"/>
  <c r="SKG66" i="9"/>
  <c r="SLC66" i="9"/>
  <c r="SMA66" i="9"/>
  <c r="SMW66" i="9"/>
  <c r="SNS66" i="9"/>
  <c r="SOO66" i="9"/>
  <c r="SPK66" i="9"/>
  <c r="SQG66" i="9"/>
  <c r="SRC66" i="9"/>
  <c r="SRY66" i="9"/>
  <c r="SSU66" i="9"/>
  <c r="STS66" i="9"/>
  <c r="SUO66" i="9"/>
  <c r="SVK66" i="9"/>
  <c r="SWG66" i="9"/>
  <c r="SXC66" i="9"/>
  <c r="SXY66" i="9"/>
  <c r="SYU66" i="9"/>
  <c r="SZQ66" i="9"/>
  <c r="TAM66" i="9"/>
  <c r="TBK66" i="9"/>
  <c r="TCG66" i="9"/>
  <c r="TDC66" i="9"/>
  <c r="TDY66" i="9"/>
  <c r="TEU66" i="9"/>
  <c r="TFQ66" i="9"/>
  <c r="TGM66" i="9"/>
  <c r="THI66" i="9"/>
  <c r="TIE66" i="9"/>
  <c r="TJC66" i="9"/>
  <c r="TJY66" i="9"/>
  <c r="TKU66" i="9"/>
  <c r="TLQ66" i="9"/>
  <c r="TMM66" i="9"/>
  <c r="TNI66" i="9"/>
  <c r="TOE66" i="9"/>
  <c r="TPA66" i="9"/>
  <c r="TPW66" i="9"/>
  <c r="TQU66" i="9"/>
  <c r="TRQ66" i="9"/>
  <c r="TSM66" i="9"/>
  <c r="TTI66" i="9"/>
  <c r="TUE66" i="9"/>
  <c r="TVA66" i="9"/>
  <c r="TVW66" i="9"/>
  <c r="TWS66" i="9"/>
  <c r="TXO66" i="9"/>
  <c r="TYM66" i="9"/>
  <c r="TZI66" i="9"/>
  <c r="UAE66" i="9"/>
  <c r="UBA66" i="9"/>
  <c r="UBW66" i="9"/>
  <c r="UCS66" i="9"/>
  <c r="UDO66" i="9"/>
  <c r="UEK66" i="9"/>
  <c r="UFG66" i="9"/>
  <c r="UGE66" i="9"/>
  <c r="UHA66" i="9"/>
  <c r="UHW66" i="9"/>
  <c r="UIS66" i="9"/>
  <c r="UJO66" i="9"/>
  <c r="UKK66" i="9"/>
  <c r="ULG66" i="9"/>
  <c r="LKO66" i="9"/>
  <c r="MAS66" i="9"/>
  <c r="MMG66" i="9"/>
  <c r="MVM66" i="9"/>
  <c r="NEA66" i="9"/>
  <c r="NMO66" i="9"/>
  <c r="NVE66" i="9"/>
  <c r="ODS66" i="9"/>
  <c r="OMG66" i="9"/>
  <c r="OUU66" i="9"/>
  <c r="PDI66" i="9"/>
  <c r="PLG66" i="9"/>
  <c r="PPY66" i="9"/>
  <c r="PTU66" i="9"/>
  <c r="PXQ66" i="9"/>
  <c r="QBM66" i="9"/>
  <c r="QFE66" i="9"/>
  <c r="QGW66" i="9"/>
  <c r="QJA66" i="9"/>
  <c r="QKS66" i="9"/>
  <c r="QMW66" i="9"/>
  <c r="QOO66" i="9"/>
  <c r="QQS66" i="9"/>
  <c r="QSK66" i="9"/>
  <c r="QUA66" i="9"/>
  <c r="QVO66" i="9"/>
  <c r="QXC66" i="9"/>
  <c r="QYQ66" i="9"/>
  <c r="RAE66" i="9"/>
  <c r="RBO66" i="9"/>
  <c r="RCM66" i="9"/>
  <c r="RDM66" i="9"/>
  <c r="REM66" i="9"/>
  <c r="RFK66" i="9"/>
  <c r="RGI66" i="9"/>
  <c r="RHI66" i="9"/>
  <c r="RII66" i="9"/>
  <c r="RJG66" i="9"/>
  <c r="RKE66" i="9"/>
  <c r="RLE66" i="9"/>
  <c r="RME66" i="9"/>
  <c r="RNC66" i="9"/>
  <c r="ROA66" i="9"/>
  <c r="RPA66" i="9"/>
  <c r="RQA66" i="9"/>
  <c r="RQY66" i="9"/>
  <c r="RRW66" i="9"/>
  <c r="RSW66" i="9"/>
  <c r="RTW66" i="9"/>
  <c r="RUU66" i="9"/>
  <c r="RVS66" i="9"/>
  <c r="RWS66" i="9"/>
  <c r="RXO66" i="9"/>
  <c r="RYK66" i="9"/>
  <c r="RZG66" i="9"/>
  <c r="SAC66" i="9"/>
  <c r="SAY66" i="9"/>
  <c r="SBU66" i="9"/>
  <c r="SCQ66" i="9"/>
  <c r="SDO66" i="9"/>
  <c r="SEK66" i="9"/>
  <c r="SFG66" i="9"/>
  <c r="SGC66" i="9"/>
  <c r="SGY66" i="9"/>
  <c r="SHU66" i="9"/>
  <c r="SIQ66" i="9"/>
  <c r="SJM66" i="9"/>
  <c r="SKI66" i="9"/>
  <c r="SLG66" i="9"/>
  <c r="SMC66" i="9"/>
  <c r="SMY66" i="9"/>
  <c r="SNU66" i="9"/>
  <c r="SOQ66" i="9"/>
  <c r="SPM66" i="9"/>
  <c r="SQI66" i="9"/>
  <c r="SRE66" i="9"/>
  <c r="SSA66" i="9"/>
  <c r="SSY66" i="9"/>
  <c r="STU66" i="9"/>
  <c r="SUQ66" i="9"/>
  <c r="SVM66" i="9"/>
  <c r="SWI66" i="9"/>
  <c r="SXE66" i="9"/>
  <c r="SYA66" i="9"/>
  <c r="SYW66" i="9"/>
  <c r="SZS66" i="9"/>
  <c r="TAQ66" i="9"/>
  <c r="TBM66" i="9"/>
  <c r="TCI66" i="9"/>
  <c r="TDE66" i="9"/>
  <c r="TEA66" i="9"/>
  <c r="TEW66" i="9"/>
  <c r="TFS66" i="9"/>
  <c r="TGO66" i="9"/>
  <c r="THK66" i="9"/>
  <c r="TII66" i="9"/>
  <c r="TJE66" i="9"/>
  <c r="TKA66" i="9"/>
  <c r="TKW66" i="9"/>
  <c r="TLS66" i="9"/>
  <c r="TMO66" i="9"/>
  <c r="TNK66" i="9"/>
  <c r="TOG66" i="9"/>
  <c r="TPC66" i="9"/>
  <c r="TQA66" i="9"/>
  <c r="TQW66" i="9"/>
  <c r="TRS66" i="9"/>
  <c r="TSO66" i="9"/>
  <c r="TTK66" i="9"/>
  <c r="TUG66" i="9"/>
  <c r="TVC66" i="9"/>
  <c r="TVY66" i="9"/>
  <c r="TWU66" i="9"/>
  <c r="TXS66" i="9"/>
  <c r="TYO66" i="9"/>
  <c r="TZK66" i="9"/>
  <c r="UAG66" i="9"/>
  <c r="UBC66" i="9"/>
  <c r="LMS66" i="9"/>
  <c r="MCG66" i="9"/>
  <c r="MNE66" i="9"/>
  <c r="MWI66" i="9"/>
  <c r="NEW66" i="9"/>
  <c r="NNM66" i="9"/>
  <c r="NWA66" i="9"/>
  <c r="OEO66" i="9"/>
  <c r="ONC66" i="9"/>
  <c r="OVQ66" i="9"/>
  <c r="PEE66" i="9"/>
  <c r="PMA66" i="9"/>
  <c r="PQQ66" i="9"/>
  <c r="PUM66" i="9"/>
  <c r="PYI66" i="9"/>
  <c r="QCE66" i="9"/>
  <c r="QFG66" i="9"/>
  <c r="QHK66" i="9"/>
  <c r="QJC66" i="9"/>
  <c r="QLG66" i="9"/>
  <c r="QMY66" i="9"/>
  <c r="QPC66" i="9"/>
  <c r="QQU66" i="9"/>
  <c r="QSY66" i="9"/>
  <c r="QUM66" i="9"/>
  <c r="QWA66" i="9"/>
  <c r="QXO66" i="9"/>
  <c r="QZC66" i="9"/>
  <c r="RAQ66" i="9"/>
  <c r="RBQ66" i="9"/>
  <c r="RCQ66" i="9"/>
  <c r="RDO66" i="9"/>
  <c r="REO66" i="9"/>
  <c r="RFM66" i="9"/>
  <c r="RGM66" i="9"/>
  <c r="RHK66" i="9"/>
  <c r="RIK66" i="9"/>
  <c r="RJI66" i="9"/>
  <c r="RKI66" i="9"/>
  <c r="RLG66" i="9"/>
  <c r="RMG66" i="9"/>
  <c r="RNE66" i="9"/>
  <c r="ROE66" i="9"/>
  <c r="RPC66" i="9"/>
  <c r="RQC66" i="9"/>
  <c r="RRA66" i="9"/>
  <c r="RSA66" i="9"/>
  <c r="RSY66" i="9"/>
  <c r="RTY66" i="9"/>
  <c r="RUW66" i="9"/>
  <c r="RVW66" i="9"/>
  <c r="RWU66" i="9"/>
  <c r="RXQ66" i="9"/>
  <c r="RYM66" i="9"/>
  <c r="RZI66" i="9"/>
  <c r="SAE66" i="9"/>
  <c r="SBA66" i="9"/>
  <c r="SBW66" i="9"/>
  <c r="SCU66" i="9"/>
  <c r="SDQ66" i="9"/>
  <c r="SEM66" i="9"/>
  <c r="SFI66" i="9"/>
  <c r="SGE66" i="9"/>
  <c r="SHA66" i="9"/>
  <c r="SHW66" i="9"/>
  <c r="SIS66" i="9"/>
  <c r="SJO66" i="9"/>
  <c r="SKM66" i="9"/>
  <c r="SLI66" i="9"/>
  <c r="SME66" i="9"/>
  <c r="SNA66" i="9"/>
  <c r="SNW66" i="9"/>
  <c r="SOS66" i="9"/>
  <c r="SPO66" i="9"/>
  <c r="SQK66" i="9"/>
  <c r="SRG66" i="9"/>
  <c r="SSE66" i="9"/>
  <c r="STA66" i="9"/>
  <c r="STW66" i="9"/>
  <c r="SUS66" i="9"/>
  <c r="SVO66" i="9"/>
  <c r="SWK66" i="9"/>
  <c r="SXG66" i="9"/>
  <c r="SYC66" i="9"/>
  <c r="SYY66" i="9"/>
  <c r="SZW66" i="9"/>
  <c r="TAS66" i="9"/>
  <c r="TBO66" i="9"/>
  <c r="TCK66" i="9"/>
  <c r="TDG66" i="9"/>
  <c r="TEC66" i="9"/>
  <c r="TEY66" i="9"/>
  <c r="TFU66" i="9"/>
  <c r="TGQ66" i="9"/>
  <c r="THO66" i="9"/>
  <c r="TIK66" i="9"/>
  <c r="TJG66" i="9"/>
  <c r="TKC66" i="9"/>
  <c r="TKY66" i="9"/>
  <c r="TLU66" i="9"/>
  <c r="TMQ66" i="9"/>
  <c r="TNM66" i="9"/>
  <c r="TOI66" i="9"/>
  <c r="TPG66" i="9"/>
  <c r="TQC66" i="9"/>
  <c r="TQY66" i="9"/>
  <c r="TRU66" i="9"/>
  <c r="TSQ66" i="9"/>
  <c r="TTM66" i="9"/>
  <c r="TUI66" i="9"/>
  <c r="TVE66" i="9"/>
  <c r="TWA66" i="9"/>
  <c r="TWY66" i="9"/>
  <c r="TXU66" i="9"/>
  <c r="TYQ66" i="9"/>
  <c r="TZM66" i="9"/>
  <c r="UAI66" i="9"/>
  <c r="LOK66" i="9"/>
  <c r="MDS66" i="9"/>
  <c r="MOE66" i="9"/>
  <c r="MXE66" i="9"/>
  <c r="NFU66" i="9"/>
  <c r="NOI66" i="9"/>
  <c r="NWW66" i="9"/>
  <c r="OFK66" i="9"/>
  <c r="ONY66" i="9"/>
  <c r="OWM66" i="9"/>
  <c r="PFA66" i="9"/>
  <c r="PMU66" i="9"/>
  <c r="PQS66" i="9"/>
  <c r="PUO66" i="9"/>
  <c r="PYK66" i="9"/>
  <c r="QCG66" i="9"/>
  <c r="QFI66" i="9"/>
  <c r="QHM66" i="9"/>
  <c r="QJE66" i="9"/>
  <c r="QLI66" i="9"/>
  <c r="QNA66" i="9"/>
  <c r="QPE66" i="9"/>
  <c r="QQW66" i="9"/>
  <c r="QTA66" i="9"/>
  <c r="QUO66" i="9"/>
  <c r="QWC66" i="9"/>
  <c r="QXQ66" i="9"/>
  <c r="QZE66" i="9"/>
  <c r="RAS66" i="9"/>
  <c r="RBS66" i="9"/>
  <c r="RCS66" i="9"/>
  <c r="RDS66" i="9"/>
  <c r="REQ66" i="9"/>
  <c r="RFO66" i="9"/>
  <c r="RGO66" i="9"/>
  <c r="RHO66" i="9"/>
  <c r="RIM66" i="9"/>
  <c r="RJK66" i="9"/>
  <c r="RKK66" i="9"/>
  <c r="RLK66" i="9"/>
  <c r="RMI66" i="9"/>
  <c r="RNG66" i="9"/>
  <c r="ROG66" i="9"/>
  <c r="RPG66" i="9"/>
  <c r="RQE66" i="9"/>
  <c r="RRC66" i="9"/>
  <c r="RSC66" i="9"/>
  <c r="RTC66" i="9"/>
  <c r="LRM66" i="9"/>
  <c r="MGE66" i="9"/>
  <c r="MQC66" i="9"/>
  <c r="MYY66" i="9"/>
  <c r="NHM66" i="9"/>
  <c r="NQA66" i="9"/>
  <c r="NYO66" i="9"/>
  <c r="OHC66" i="9"/>
  <c r="OPQ66" i="9"/>
  <c r="OYE66" i="9"/>
  <c r="PGQ66" i="9"/>
  <c r="PNQ66" i="9"/>
  <c r="PRM66" i="9"/>
  <c r="PVI66" i="9"/>
  <c r="PZE66" i="9"/>
  <c r="QDA66" i="9"/>
  <c r="QFY66" i="9"/>
  <c r="QHQ66" i="9"/>
  <c r="QJU66" i="9"/>
  <c r="QLM66" i="9"/>
  <c r="QNQ66" i="9"/>
  <c r="QPI66" i="9"/>
  <c r="QRM66" i="9"/>
  <c r="QTE66" i="9"/>
  <c r="QUS66" i="9"/>
  <c r="QWG66" i="9"/>
  <c r="QXU66" i="9"/>
  <c r="QZI66" i="9"/>
  <c r="RAW66" i="9"/>
  <c r="RBY66" i="9"/>
  <c r="RCY66" i="9"/>
  <c r="RDW66" i="9"/>
  <c r="REU66" i="9"/>
  <c r="RFU66" i="9"/>
  <c r="RGU66" i="9"/>
  <c r="RHS66" i="9"/>
  <c r="RIQ66" i="9"/>
  <c r="RJQ66" i="9"/>
  <c r="RKQ66" i="9"/>
  <c r="RLO66" i="9"/>
  <c r="RMM66" i="9"/>
  <c r="RNM66" i="9"/>
  <c r="ROM66" i="9"/>
  <c r="RPK66" i="9"/>
  <c r="RQI66" i="9"/>
  <c r="RRI66" i="9"/>
  <c r="RSI66" i="9"/>
  <c r="RTG66" i="9"/>
  <c r="RUE66" i="9"/>
  <c r="RVE66" i="9"/>
  <c r="RWE66" i="9"/>
  <c r="RXA66" i="9"/>
  <c r="RXW66" i="9"/>
  <c r="RYS66" i="9"/>
  <c r="RZO66" i="9"/>
  <c r="SAM66" i="9"/>
  <c r="SBI66" i="9"/>
  <c r="SCE66" i="9"/>
  <c r="SDA66" i="9"/>
  <c r="SDW66" i="9"/>
  <c r="SES66" i="9"/>
  <c r="SFO66" i="9"/>
  <c r="SGK66" i="9"/>
  <c r="SHG66" i="9"/>
  <c r="SIE66" i="9"/>
  <c r="SJA66" i="9"/>
  <c r="SJW66" i="9"/>
  <c r="SKS66" i="9"/>
  <c r="SLO66" i="9"/>
  <c r="SMK66" i="9"/>
  <c r="SNG66" i="9"/>
  <c r="SOC66" i="9"/>
  <c r="SOY66" i="9"/>
  <c r="SPW66" i="9"/>
  <c r="SQS66" i="9"/>
  <c r="SRO66" i="9"/>
  <c r="SSK66" i="9"/>
  <c r="STG66" i="9"/>
  <c r="SUC66" i="9"/>
  <c r="SUY66" i="9"/>
  <c r="SVU66" i="9"/>
  <c r="SWQ66" i="9"/>
  <c r="SXO66" i="9"/>
  <c r="SYK66" i="9"/>
  <c r="SZG66" i="9"/>
  <c r="TAC66" i="9"/>
  <c r="TAY66" i="9"/>
  <c r="TBU66" i="9"/>
  <c r="TCQ66" i="9"/>
  <c r="TDM66" i="9"/>
  <c r="TEI66" i="9"/>
  <c r="TFG66" i="9"/>
  <c r="TGC66" i="9"/>
  <c r="TGY66" i="9"/>
  <c r="THU66" i="9"/>
  <c r="TIQ66" i="9"/>
  <c r="TJM66" i="9"/>
  <c r="TKI66" i="9"/>
  <c r="TLE66" i="9"/>
  <c r="TMA66" i="9"/>
  <c r="TMY66" i="9"/>
  <c r="TNU66" i="9"/>
  <c r="TOQ66" i="9"/>
  <c r="TPM66" i="9"/>
  <c r="TQI66" i="9"/>
  <c r="TRE66" i="9"/>
  <c r="TSA66" i="9"/>
  <c r="TSW66" i="9"/>
  <c r="TTS66" i="9"/>
  <c r="TUQ66" i="9"/>
  <c r="TVM66" i="9"/>
  <c r="TWI66" i="9"/>
  <c r="TXE66" i="9"/>
  <c r="TYA66" i="9"/>
  <c r="TYW66" i="9"/>
  <c r="TZS66" i="9"/>
  <c r="UAO66" i="9"/>
  <c r="UBK66" i="9"/>
  <c r="UCI66" i="9"/>
  <c r="UDE66" i="9"/>
  <c r="UEA66" i="9"/>
  <c r="UEW66" i="9"/>
  <c r="UFS66" i="9"/>
  <c r="UGO66" i="9"/>
  <c r="UHK66" i="9"/>
  <c r="UIG66" i="9"/>
  <c r="UJC66" i="9"/>
  <c r="UKA66" i="9"/>
  <c r="UKW66" i="9"/>
  <c r="ULS66" i="9"/>
  <c r="UMO66" i="9"/>
  <c r="UNK66" i="9"/>
  <c r="UOG66" i="9"/>
  <c r="UPC66" i="9"/>
  <c r="UPY66" i="9"/>
  <c r="UQU66" i="9"/>
  <c r="URS66" i="9"/>
  <c r="USO66" i="9"/>
  <c r="UTK66" i="9"/>
  <c r="UUG66" i="9"/>
  <c r="UVC66" i="9"/>
  <c r="UVY66" i="9"/>
  <c r="UWU66" i="9"/>
  <c r="UXQ66" i="9"/>
  <c r="UYM66" i="9"/>
  <c r="UZK66" i="9"/>
  <c r="VAG66" i="9"/>
  <c r="VBC66" i="9"/>
  <c r="VBY66" i="9"/>
  <c r="VCU66" i="9"/>
  <c r="VDQ66" i="9"/>
  <c r="VEM66" i="9"/>
  <c r="VFI66" i="9"/>
  <c r="VGE66" i="9"/>
  <c r="VHC66" i="9"/>
  <c r="VHY66" i="9"/>
  <c r="VIU66" i="9"/>
  <c r="VJQ66" i="9"/>
  <c r="VKM66" i="9"/>
  <c r="VLI66" i="9"/>
  <c r="VME66" i="9"/>
  <c r="VNA66" i="9"/>
  <c r="VNW66" i="9"/>
  <c r="VOU66" i="9"/>
  <c r="VPQ66" i="9"/>
  <c r="VQM66" i="9"/>
  <c r="VRI66" i="9"/>
  <c r="VSE66" i="9"/>
  <c r="VSY66" i="9"/>
  <c r="VTS66" i="9"/>
  <c r="M67" i="9"/>
  <c r="XEI66" i="9"/>
  <c r="XDM66" i="9"/>
  <c r="XCQ66" i="9"/>
  <c r="XBU66" i="9"/>
  <c r="XAY66" i="9"/>
  <c r="XAA66" i="9"/>
  <c r="WZE66" i="9"/>
  <c r="WYI66" i="9"/>
  <c r="WXM66" i="9"/>
  <c r="WWQ66" i="9"/>
  <c r="WVU66" i="9"/>
  <c r="WUY66" i="9"/>
  <c r="WUC66" i="9"/>
  <c r="WTG66" i="9"/>
  <c r="WSI66" i="9"/>
  <c r="WRM66" i="9"/>
  <c r="WQQ66" i="9"/>
  <c r="WPU66" i="9"/>
  <c r="WOY66" i="9"/>
  <c r="WOC66" i="9"/>
  <c r="WNG66" i="9"/>
  <c r="WMK66" i="9"/>
  <c r="WLO66" i="9"/>
  <c r="WKQ66" i="9"/>
  <c r="WJU66" i="9"/>
  <c r="WIY66" i="9"/>
  <c r="WIC66" i="9"/>
  <c r="WHG66" i="9"/>
  <c r="WGK66" i="9"/>
  <c r="WFO66" i="9"/>
  <c r="WES66" i="9"/>
  <c r="WDW66" i="9"/>
  <c r="WCY66" i="9"/>
  <c r="WCC66" i="9"/>
  <c r="WBG66" i="9"/>
  <c r="WAK66" i="9"/>
  <c r="VZO66" i="9"/>
  <c r="VYS66" i="9"/>
  <c r="VXW66" i="9"/>
  <c r="VXA66" i="9"/>
  <c r="VWE66" i="9"/>
  <c r="VVG66" i="9"/>
  <c r="VUK66" i="9"/>
  <c r="VTM66" i="9"/>
  <c r="VSO66" i="9"/>
  <c r="VRO66" i="9"/>
  <c r="VQK66" i="9"/>
  <c r="VPI66" i="9"/>
  <c r="VOI66" i="9"/>
  <c r="VNI66" i="9"/>
  <c r="VMC66" i="9"/>
  <c r="VLC66" i="9"/>
  <c r="VKA66" i="9"/>
  <c r="VJA66" i="9"/>
  <c r="VHW66" i="9"/>
  <c r="VGU66" i="9"/>
  <c r="VFU66" i="9"/>
  <c r="VEU66" i="9"/>
  <c r="VDO66" i="9"/>
  <c r="VCO66" i="9"/>
  <c r="VBM66" i="9"/>
  <c r="VAM66" i="9"/>
  <c r="UZG66" i="9"/>
  <c r="UYG66" i="9"/>
  <c r="UXG66" i="9"/>
  <c r="UWE66" i="9"/>
  <c r="UVA66" i="9"/>
  <c r="UUA66" i="9"/>
  <c r="USY66" i="9"/>
  <c r="URY66" i="9"/>
  <c r="UQS66" i="9"/>
  <c r="UPS66" i="9"/>
  <c r="UOS66" i="9"/>
  <c r="UNQ66" i="9"/>
  <c r="UMK66" i="9"/>
  <c r="ULE66" i="9"/>
  <c r="UJQ66" i="9"/>
  <c r="UHY66" i="9"/>
  <c r="UGG66" i="9"/>
  <c r="UDY66" i="9"/>
  <c r="UCA66" i="9"/>
  <c r="TYS66" i="9"/>
  <c r="TUK66" i="9"/>
  <c r="TQE66" i="9"/>
  <c r="TLW66" i="9"/>
  <c r="THQ66" i="9"/>
  <c r="TDI66" i="9"/>
  <c r="SZC66" i="9"/>
  <c r="SUU66" i="9"/>
  <c r="SQM66" i="9"/>
  <c r="SMG66" i="9"/>
  <c r="SHY66" i="9"/>
  <c r="SDS66" i="9"/>
  <c r="RZK66" i="9"/>
  <c r="RUY66" i="9"/>
  <c r="RMK66" i="9"/>
  <c r="RCU66" i="9"/>
  <c r="QNO66" i="9"/>
  <c r="PFW66" i="9"/>
  <c r="LPY66" i="9"/>
  <c r="AW65" i="9"/>
  <c r="BQ65" i="9"/>
  <c r="CK65" i="9"/>
  <c r="DE65" i="9"/>
  <c r="DY65" i="9"/>
  <c r="ES65" i="9"/>
  <c r="FM65" i="9"/>
  <c r="GG65" i="9"/>
  <c r="HA65" i="9"/>
  <c r="HU65" i="9"/>
  <c r="IO65" i="9"/>
  <c r="JI65" i="9"/>
  <c r="KC65" i="9"/>
  <c r="KW65" i="9"/>
  <c r="LQ65" i="9"/>
  <c r="MK65" i="9"/>
  <c r="NE65" i="9"/>
  <c r="NY65" i="9"/>
  <c r="OS65" i="9"/>
  <c r="PM65" i="9"/>
  <c r="QG65" i="9"/>
  <c r="RA65" i="9"/>
  <c r="RU65" i="9"/>
  <c r="SO65" i="9"/>
  <c r="TI65" i="9"/>
  <c r="UC65" i="9"/>
  <c r="UW65" i="9"/>
  <c r="VQ65" i="9"/>
  <c r="WK65" i="9"/>
  <c r="XE65" i="9"/>
  <c r="XY65" i="9"/>
  <c r="YS65" i="9"/>
  <c r="ZM65" i="9"/>
  <c r="AAG65" i="9"/>
  <c r="ABA65" i="9"/>
  <c r="ABU65" i="9"/>
  <c r="ACO65" i="9"/>
  <c r="ADI65" i="9"/>
  <c r="AEC65" i="9"/>
  <c r="AEW65" i="9"/>
  <c r="AFQ65" i="9"/>
  <c r="AGK65" i="9"/>
  <c r="AHE65" i="9"/>
  <c r="AHY65" i="9"/>
  <c r="AIS65" i="9"/>
  <c r="AJM65" i="9"/>
  <c r="AKG65" i="9"/>
  <c r="ALA65" i="9"/>
  <c r="ALU65" i="9"/>
  <c r="AMO65" i="9"/>
  <c r="ANI65" i="9"/>
  <c r="AOC65" i="9"/>
  <c r="AOW65" i="9"/>
  <c r="APQ65" i="9"/>
  <c r="AQK65" i="9"/>
  <c r="ARE65" i="9"/>
  <c r="ARY65" i="9"/>
  <c r="ASS65" i="9"/>
  <c r="ATM65" i="9"/>
  <c r="AUG65" i="9"/>
  <c r="AVA65" i="9"/>
  <c r="AVU65" i="9"/>
  <c r="AWO65" i="9"/>
  <c r="AXI65" i="9"/>
  <c r="AYC65" i="9"/>
  <c r="AYW65" i="9"/>
  <c r="AZQ65" i="9"/>
  <c r="BAK65" i="9"/>
  <c r="BBE65" i="9"/>
  <c r="BBY65" i="9"/>
  <c r="BCS65" i="9"/>
  <c r="BDM65" i="9"/>
  <c r="BEG65" i="9"/>
  <c r="BFA65" i="9"/>
  <c r="AY65" i="9"/>
  <c r="BS65" i="9"/>
  <c r="CM65" i="9"/>
  <c r="DG65" i="9"/>
  <c r="EA65" i="9"/>
  <c r="EU65" i="9"/>
  <c r="FO65" i="9"/>
  <c r="GI65" i="9"/>
  <c r="HC65" i="9"/>
  <c r="HW65" i="9"/>
  <c r="IQ65" i="9"/>
  <c r="JK65" i="9"/>
  <c r="KE65" i="9"/>
  <c r="KY65" i="9"/>
  <c r="LS65" i="9"/>
  <c r="MM65" i="9"/>
  <c r="NG65" i="9"/>
  <c r="OA65" i="9"/>
  <c r="OU65" i="9"/>
  <c r="PO65" i="9"/>
  <c r="QI65" i="9"/>
  <c r="RC65" i="9"/>
  <c r="RW65" i="9"/>
  <c r="SQ65" i="9"/>
  <c r="TK65" i="9"/>
  <c r="UE65" i="9"/>
  <c r="UY65" i="9"/>
  <c r="VS65" i="9"/>
  <c r="WM65" i="9"/>
  <c r="XG65" i="9"/>
  <c r="YA65" i="9"/>
  <c r="YU65" i="9"/>
  <c r="ZO65" i="9"/>
  <c r="AAI65" i="9"/>
  <c r="ABC65" i="9"/>
  <c r="ABW65" i="9"/>
  <c r="ACQ65" i="9"/>
  <c r="ADK65" i="9"/>
  <c r="AEE65" i="9"/>
  <c r="AEY65" i="9"/>
  <c r="AFS65" i="9"/>
  <c r="AGM65" i="9"/>
  <c r="AHG65" i="9"/>
  <c r="AIA65" i="9"/>
  <c r="AIU65" i="9"/>
  <c r="AJO65" i="9"/>
  <c r="AKI65" i="9"/>
  <c r="ALC65" i="9"/>
  <c r="ALW65" i="9"/>
  <c r="AMQ65" i="9"/>
  <c r="ANK65" i="9"/>
  <c r="AOE65" i="9"/>
  <c r="AOY65" i="9"/>
  <c r="APS65" i="9"/>
  <c r="AQM65" i="9"/>
  <c r="ARG65" i="9"/>
  <c r="ASA65" i="9"/>
  <c r="ASU65" i="9"/>
  <c r="ATO65" i="9"/>
  <c r="AUI65" i="9"/>
  <c r="AVC65" i="9"/>
  <c r="AVW65" i="9"/>
  <c r="AWQ65" i="9"/>
  <c r="AXK65" i="9"/>
  <c r="AYE65" i="9"/>
  <c r="AYY65" i="9"/>
  <c r="AZS65" i="9"/>
  <c r="BAM65" i="9"/>
  <c r="BBG65" i="9"/>
  <c r="BCA65" i="9"/>
  <c r="BCU65" i="9"/>
  <c r="BDO65" i="9"/>
  <c r="BEI65" i="9"/>
  <c r="BFC65" i="9"/>
  <c r="BA65" i="9"/>
  <c r="BU65" i="9"/>
  <c r="CO65" i="9"/>
  <c r="DI65" i="9"/>
  <c r="EC65" i="9"/>
  <c r="EW65" i="9"/>
  <c r="FQ65" i="9"/>
  <c r="GK65" i="9"/>
  <c r="HE65" i="9"/>
  <c r="HY65" i="9"/>
  <c r="IS65" i="9"/>
  <c r="JM65" i="9"/>
  <c r="KG65" i="9"/>
  <c r="LA65" i="9"/>
  <c r="LU65" i="9"/>
  <c r="MO65" i="9"/>
  <c r="NI65" i="9"/>
  <c r="OC65" i="9"/>
  <c r="OW65" i="9"/>
  <c r="PQ65" i="9"/>
  <c r="QK65" i="9"/>
  <c r="RE65" i="9"/>
  <c r="RY65" i="9"/>
  <c r="SS65" i="9"/>
  <c r="TM65" i="9"/>
  <c r="UG65" i="9"/>
  <c r="VA65" i="9"/>
  <c r="VU65" i="9"/>
  <c r="WO65" i="9"/>
  <c r="XI65" i="9"/>
  <c r="YC65" i="9"/>
  <c r="YW65" i="9"/>
  <c r="ZQ65" i="9"/>
  <c r="AAK65" i="9"/>
  <c r="ABE65" i="9"/>
  <c r="ABY65" i="9"/>
  <c r="ACS65" i="9"/>
  <c r="ADM65" i="9"/>
  <c r="AEG65" i="9"/>
  <c r="AFA65" i="9"/>
  <c r="AFU65" i="9"/>
  <c r="AGO65" i="9"/>
  <c r="AHI65" i="9"/>
  <c r="AIC65" i="9"/>
  <c r="AIW65" i="9"/>
  <c r="AJQ65" i="9"/>
  <c r="AKK65" i="9"/>
  <c r="ALE65" i="9"/>
  <c r="ALY65" i="9"/>
  <c r="AMS65" i="9"/>
  <c r="ANM65" i="9"/>
  <c r="AOG65" i="9"/>
  <c r="APA65" i="9"/>
  <c r="APU65" i="9"/>
  <c r="AQO65" i="9"/>
  <c r="ARI65" i="9"/>
  <c r="ASC65" i="9"/>
  <c r="ASW65" i="9"/>
  <c r="ATQ65" i="9"/>
  <c r="AUK65" i="9"/>
  <c r="AVE65" i="9"/>
  <c r="AVY65" i="9"/>
  <c r="AWS65" i="9"/>
  <c r="AXM65" i="9"/>
  <c r="AYG65" i="9"/>
  <c r="AZA65" i="9"/>
  <c r="AZU65" i="9"/>
  <c r="BAO65" i="9"/>
  <c r="BBI65" i="9"/>
  <c r="BCC65" i="9"/>
  <c r="BCW65" i="9"/>
  <c r="BDQ65" i="9"/>
  <c r="BEK65" i="9"/>
  <c r="BFE65" i="9"/>
  <c r="AI65" i="9"/>
  <c r="BC65" i="9"/>
  <c r="BW65" i="9"/>
  <c r="CQ65" i="9"/>
  <c r="DK65" i="9"/>
  <c r="EE65" i="9"/>
  <c r="EY65" i="9"/>
  <c r="FS65" i="9"/>
  <c r="GM65" i="9"/>
  <c r="HG65" i="9"/>
  <c r="IA65" i="9"/>
  <c r="IU65" i="9"/>
  <c r="JO65" i="9"/>
  <c r="KI65" i="9"/>
  <c r="LC65" i="9"/>
  <c r="LW65" i="9"/>
  <c r="MQ65" i="9"/>
  <c r="NK65" i="9"/>
  <c r="OE65" i="9"/>
  <c r="OY65" i="9"/>
  <c r="PS65" i="9"/>
  <c r="QM65" i="9"/>
  <c r="RG65" i="9"/>
  <c r="SA65" i="9"/>
  <c r="SU65" i="9"/>
  <c r="TO65" i="9"/>
  <c r="UI65" i="9"/>
  <c r="VC65" i="9"/>
  <c r="VW65" i="9"/>
  <c r="WQ65" i="9"/>
  <c r="XK65" i="9"/>
  <c r="YE65" i="9"/>
  <c r="YY65" i="9"/>
  <c r="ZS65" i="9"/>
  <c r="AAM65" i="9"/>
  <c r="ABG65" i="9"/>
  <c r="ACA65" i="9"/>
  <c r="ACU65" i="9"/>
  <c r="ADO65" i="9"/>
  <c r="AEI65" i="9"/>
  <c r="AFC65" i="9"/>
  <c r="AFW65" i="9"/>
  <c r="AGQ65" i="9"/>
  <c r="AHK65" i="9"/>
  <c r="AIE65" i="9"/>
  <c r="AIY65" i="9"/>
  <c r="AJS65" i="9"/>
  <c r="AK65" i="9"/>
  <c r="BE65" i="9"/>
  <c r="BY65" i="9"/>
  <c r="CS65" i="9"/>
  <c r="DM65" i="9"/>
  <c r="EG65" i="9"/>
  <c r="FA65" i="9"/>
  <c r="FU65" i="9"/>
  <c r="GO65" i="9"/>
  <c r="HI65" i="9"/>
  <c r="IC65" i="9"/>
  <c r="IW65" i="9"/>
  <c r="JQ65" i="9"/>
  <c r="KK65" i="9"/>
  <c r="LE65" i="9"/>
  <c r="LY65" i="9"/>
  <c r="MS65" i="9"/>
  <c r="NM65" i="9"/>
  <c r="OG65" i="9"/>
  <c r="PA65" i="9"/>
  <c r="PU65" i="9"/>
  <c r="QO65" i="9"/>
  <c r="RI65" i="9"/>
  <c r="SC65" i="9"/>
  <c r="SW65" i="9"/>
  <c r="TQ65" i="9"/>
  <c r="UK65" i="9"/>
  <c r="VE65" i="9"/>
  <c r="VY65" i="9"/>
  <c r="WS65" i="9"/>
  <c r="XM65" i="9"/>
  <c r="YG65" i="9"/>
  <c r="ZA65" i="9"/>
  <c r="ZU65" i="9"/>
  <c r="AAO65" i="9"/>
  <c r="ABI65" i="9"/>
  <c r="ACC65" i="9"/>
  <c r="ACW65" i="9"/>
  <c r="ADQ65" i="9"/>
  <c r="AEK65" i="9"/>
  <c r="AFE65" i="9"/>
  <c r="AFY65" i="9"/>
  <c r="AGS65" i="9"/>
  <c r="AHM65" i="9"/>
  <c r="AIG65" i="9"/>
  <c r="AJA65" i="9"/>
  <c r="AJU65" i="9"/>
  <c r="AKO65" i="9"/>
  <c r="ALI65" i="9"/>
  <c r="AMC65" i="9"/>
  <c r="AMW65" i="9"/>
  <c r="ANQ65" i="9"/>
  <c r="AOK65" i="9"/>
  <c r="APE65" i="9"/>
  <c r="APY65" i="9"/>
  <c r="AQS65" i="9"/>
  <c r="ARM65" i="9"/>
  <c r="ASG65" i="9"/>
  <c r="ATA65" i="9"/>
  <c r="ATU65" i="9"/>
  <c r="AUO65" i="9"/>
  <c r="AVI65" i="9"/>
  <c r="AWC65" i="9"/>
  <c r="AWW65" i="9"/>
  <c r="AXQ65" i="9"/>
  <c r="AYK65" i="9"/>
  <c r="AZE65" i="9"/>
  <c r="AZY65" i="9"/>
  <c r="BAS65" i="9"/>
  <c r="BBM65" i="9"/>
  <c r="BCG65" i="9"/>
  <c r="BDA65" i="9"/>
  <c r="BDU65" i="9"/>
  <c r="BEO65" i="9"/>
  <c r="BFI65" i="9"/>
  <c r="BGC65" i="9"/>
  <c r="BGW65" i="9"/>
  <c r="BHQ65" i="9"/>
  <c r="BIK65" i="9"/>
  <c r="BJE65" i="9"/>
  <c r="BJY65" i="9"/>
  <c r="BKS65" i="9"/>
  <c r="BLM65" i="9"/>
  <c r="BMG65" i="9"/>
  <c r="AM65" i="9"/>
  <c r="BG65" i="9"/>
  <c r="CA65" i="9"/>
  <c r="CU65" i="9"/>
  <c r="DO65" i="9"/>
  <c r="EI65" i="9"/>
  <c r="FC65" i="9"/>
  <c r="FW65" i="9"/>
  <c r="GQ65" i="9"/>
  <c r="HK65" i="9"/>
  <c r="IE65" i="9"/>
  <c r="IY65" i="9"/>
  <c r="JS65" i="9"/>
  <c r="KM65" i="9"/>
  <c r="LG65" i="9"/>
  <c r="MA65" i="9"/>
  <c r="MU65" i="9"/>
  <c r="NO65" i="9"/>
  <c r="OI65" i="9"/>
  <c r="PC65" i="9"/>
  <c r="PW65" i="9"/>
  <c r="QQ65" i="9"/>
  <c r="RK65" i="9"/>
  <c r="SE65" i="9"/>
  <c r="SY65" i="9"/>
  <c r="TS65" i="9"/>
  <c r="UM65" i="9"/>
  <c r="VG65" i="9"/>
  <c r="WA65" i="9"/>
  <c r="WU65" i="9"/>
  <c r="XO65" i="9"/>
  <c r="YI65" i="9"/>
  <c r="ZC65" i="9"/>
  <c r="ZW65" i="9"/>
  <c r="AAQ65" i="9"/>
  <c r="ABK65" i="9"/>
  <c r="ACE65" i="9"/>
  <c r="ACY65" i="9"/>
  <c r="ADS65" i="9"/>
  <c r="AEM65" i="9"/>
  <c r="AFG65" i="9"/>
  <c r="AGA65" i="9"/>
  <c r="AGU65" i="9"/>
  <c r="AHO65" i="9"/>
  <c r="AII65" i="9"/>
  <c r="AJC65" i="9"/>
  <c r="AJW65" i="9"/>
  <c r="AKQ65" i="9"/>
  <c r="ALK65" i="9"/>
  <c r="AME65" i="9"/>
  <c r="AMY65" i="9"/>
  <c r="ANS65" i="9"/>
  <c r="AOM65" i="9"/>
  <c r="APG65" i="9"/>
  <c r="AQA65" i="9"/>
  <c r="AQU65" i="9"/>
  <c r="ARO65" i="9"/>
  <c r="ASI65" i="9"/>
  <c r="ATC65" i="9"/>
  <c r="ATW65" i="9"/>
  <c r="AUQ65" i="9"/>
  <c r="AVK65" i="9"/>
  <c r="AWE65" i="9"/>
  <c r="AWY65" i="9"/>
  <c r="AXS65" i="9"/>
  <c r="AYM65" i="9"/>
  <c r="AZG65" i="9"/>
  <c r="BAA65" i="9"/>
  <c r="BAU65" i="9"/>
  <c r="BBO65" i="9"/>
  <c r="BCI65" i="9"/>
  <c r="BDC65" i="9"/>
  <c r="BDW65" i="9"/>
  <c r="BEQ65" i="9"/>
  <c r="BFK65" i="9"/>
  <c r="BGE65" i="9"/>
  <c r="BGY65" i="9"/>
  <c r="AO65" i="9"/>
  <c r="BI65" i="9"/>
  <c r="CC65" i="9"/>
  <c r="CW65" i="9"/>
  <c r="DQ65" i="9"/>
  <c r="EK65" i="9"/>
  <c r="FE65" i="9"/>
  <c r="FY65" i="9"/>
  <c r="GS65" i="9"/>
  <c r="HM65" i="9"/>
  <c r="IG65" i="9"/>
  <c r="JA65" i="9"/>
  <c r="JU65" i="9"/>
  <c r="KO65" i="9"/>
  <c r="LI65" i="9"/>
  <c r="MC65" i="9"/>
  <c r="MW65" i="9"/>
  <c r="NQ65" i="9"/>
  <c r="OK65" i="9"/>
  <c r="PE65" i="9"/>
  <c r="PY65" i="9"/>
  <c r="QS65" i="9"/>
  <c r="RM65" i="9"/>
  <c r="SG65" i="9"/>
  <c r="TA65" i="9"/>
  <c r="TU65" i="9"/>
  <c r="UO65" i="9"/>
  <c r="VI65" i="9"/>
  <c r="WC65" i="9"/>
  <c r="WW65" i="9"/>
  <c r="XQ65" i="9"/>
  <c r="YK65" i="9"/>
  <c r="ZE65" i="9"/>
  <c r="ZY65" i="9"/>
  <c r="AAS65" i="9"/>
  <c r="ABM65" i="9"/>
  <c r="ACG65" i="9"/>
  <c r="ADA65" i="9"/>
  <c r="ADU65" i="9"/>
  <c r="AEO65" i="9"/>
  <c r="AFI65" i="9"/>
  <c r="AGC65" i="9"/>
  <c r="AGW65" i="9"/>
  <c r="AHQ65" i="9"/>
  <c r="AIK65" i="9"/>
  <c r="AJE65" i="9"/>
  <c r="AJY65" i="9"/>
  <c r="AKS65" i="9"/>
  <c r="ALM65" i="9"/>
  <c r="AMG65" i="9"/>
  <c r="ANA65" i="9"/>
  <c r="ANU65" i="9"/>
  <c r="AOO65" i="9"/>
  <c r="API65" i="9"/>
  <c r="AQC65" i="9"/>
  <c r="AQW65" i="9"/>
  <c r="ARQ65" i="9"/>
  <c r="ASK65" i="9"/>
  <c r="ATE65" i="9"/>
  <c r="ATY65" i="9"/>
  <c r="AUS65" i="9"/>
  <c r="AVM65" i="9"/>
  <c r="AWG65" i="9"/>
  <c r="AXA65" i="9"/>
  <c r="AXU65" i="9"/>
  <c r="AYO65" i="9"/>
  <c r="AZI65" i="9"/>
  <c r="BAC65" i="9"/>
  <c r="BAW65" i="9"/>
  <c r="BBQ65" i="9"/>
  <c r="BCK65" i="9"/>
  <c r="BDE65" i="9"/>
  <c r="BDY65" i="9"/>
  <c r="BES65" i="9"/>
  <c r="BFM65" i="9"/>
  <c r="BGG65" i="9"/>
  <c r="AQ65" i="9"/>
  <c r="BK65" i="9"/>
  <c r="CE65" i="9"/>
  <c r="CY65" i="9"/>
  <c r="DS65" i="9"/>
  <c r="EM65" i="9"/>
  <c r="FG65" i="9"/>
  <c r="GA65" i="9"/>
  <c r="GU65" i="9"/>
  <c r="HO65" i="9"/>
  <c r="II65" i="9"/>
  <c r="JC65" i="9"/>
  <c r="JW65" i="9"/>
  <c r="KQ65" i="9"/>
  <c r="LK65" i="9"/>
  <c r="ME65" i="9"/>
  <c r="MY65" i="9"/>
  <c r="NS65" i="9"/>
  <c r="OM65" i="9"/>
  <c r="PG65" i="9"/>
  <c r="QA65" i="9"/>
  <c r="QU65" i="9"/>
  <c r="RO65" i="9"/>
  <c r="SI65" i="9"/>
  <c r="TC65" i="9"/>
  <c r="TW65" i="9"/>
  <c r="UQ65" i="9"/>
  <c r="VK65" i="9"/>
  <c r="WE65" i="9"/>
  <c r="WY65" i="9"/>
  <c r="XS65" i="9"/>
  <c r="YM65" i="9"/>
  <c r="ZG65" i="9"/>
  <c r="AAA65" i="9"/>
  <c r="AAU65" i="9"/>
  <c r="AS65" i="9"/>
  <c r="BM65" i="9"/>
  <c r="CG65" i="9"/>
  <c r="DA65" i="9"/>
  <c r="DU65" i="9"/>
  <c r="EO65" i="9"/>
  <c r="FI65" i="9"/>
  <c r="GC65" i="9"/>
  <c r="GW65" i="9"/>
  <c r="HQ65" i="9"/>
  <c r="IK65" i="9"/>
  <c r="JE65" i="9"/>
  <c r="JY65" i="9"/>
  <c r="KS65" i="9"/>
  <c r="LM65" i="9"/>
  <c r="MG65" i="9"/>
  <c r="NA65" i="9"/>
  <c r="NU65" i="9"/>
  <c r="OO65" i="9"/>
  <c r="PI65" i="9"/>
  <c r="QC65" i="9"/>
  <c r="QW65" i="9"/>
  <c r="RQ65" i="9"/>
  <c r="SK65" i="9"/>
  <c r="TE65" i="9"/>
  <c r="TY65" i="9"/>
  <c r="US65" i="9"/>
  <c r="VM65" i="9"/>
  <c r="WG65" i="9"/>
  <c r="XA65" i="9"/>
  <c r="XU65" i="9"/>
  <c r="YO65" i="9"/>
  <c r="ZI65" i="9"/>
  <c r="AAC65" i="9"/>
  <c r="AAW65" i="9"/>
  <c r="ABQ65" i="9"/>
  <c r="ACK65" i="9"/>
  <c r="ADE65" i="9"/>
  <c r="ADY65" i="9"/>
  <c r="AES65" i="9"/>
  <c r="AFM65" i="9"/>
  <c r="AGG65" i="9"/>
  <c r="AHA65" i="9"/>
  <c r="AHU65" i="9"/>
  <c r="AIO65" i="9"/>
  <c r="AJI65" i="9"/>
  <c r="AKC65" i="9"/>
  <c r="HS65" i="9"/>
  <c r="PK65" i="9"/>
  <c r="XC65" i="9"/>
  <c r="ADC65" i="9"/>
  <c r="AGY65" i="9"/>
  <c r="AKM65" i="9"/>
  <c r="AMK65" i="9"/>
  <c r="AOI65" i="9"/>
  <c r="AQG65" i="9"/>
  <c r="ASE65" i="9"/>
  <c r="AUC65" i="9"/>
  <c r="AWA65" i="9"/>
  <c r="AXY65" i="9"/>
  <c r="AZW65" i="9"/>
  <c r="BBU65" i="9"/>
  <c r="BDS65" i="9"/>
  <c r="BFQ65" i="9"/>
  <c r="BGQ65" i="9"/>
  <c r="BHO65" i="9"/>
  <c r="BIM65" i="9"/>
  <c r="BJI65" i="9"/>
  <c r="BKE65" i="9"/>
  <c r="BLA65" i="9"/>
  <c r="BLW65" i="9"/>
  <c r="BMS65" i="9"/>
  <c r="BNM65" i="9"/>
  <c r="BOG65" i="9"/>
  <c r="BPA65" i="9"/>
  <c r="BPU65" i="9"/>
  <c r="BQO65" i="9"/>
  <c r="BRI65" i="9"/>
  <c r="BSC65" i="9"/>
  <c r="BSW65" i="9"/>
  <c r="BTQ65" i="9"/>
  <c r="BUK65" i="9"/>
  <c r="BVE65" i="9"/>
  <c r="BVY65" i="9"/>
  <c r="BWS65" i="9"/>
  <c r="BXM65" i="9"/>
  <c r="BYG65" i="9"/>
  <c r="BZA65" i="9"/>
  <c r="BZU65" i="9"/>
  <c r="CAO65" i="9"/>
  <c r="CBI65" i="9"/>
  <c r="CCC65" i="9"/>
  <c r="CCW65" i="9"/>
  <c r="CDQ65" i="9"/>
  <c r="CEK65" i="9"/>
  <c r="CFE65" i="9"/>
  <c r="CFY65" i="9"/>
  <c r="CGS65" i="9"/>
  <c r="CHM65" i="9"/>
  <c r="CIG65" i="9"/>
  <c r="CJA65" i="9"/>
  <c r="CJU65" i="9"/>
  <c r="CKO65" i="9"/>
  <c r="CLI65" i="9"/>
  <c r="CMC65" i="9"/>
  <c r="CMW65" i="9"/>
  <c r="CNQ65" i="9"/>
  <c r="COK65" i="9"/>
  <c r="CPE65" i="9"/>
  <c r="CPY65" i="9"/>
  <c r="CQS65" i="9"/>
  <c r="CRM65" i="9"/>
  <c r="CSG65" i="9"/>
  <c r="CTA65" i="9"/>
  <c r="CTU65" i="9"/>
  <c r="CUO65" i="9"/>
  <c r="CVI65" i="9"/>
  <c r="CWC65" i="9"/>
  <c r="CWW65" i="9"/>
  <c r="CXQ65" i="9"/>
  <c r="CYK65" i="9"/>
  <c r="CZE65" i="9"/>
  <c r="CZY65" i="9"/>
  <c r="DAS65" i="9"/>
  <c r="DBM65" i="9"/>
  <c r="DCG65" i="9"/>
  <c r="DDA65" i="9"/>
  <c r="DDU65" i="9"/>
  <c r="DEO65" i="9"/>
  <c r="DFI65" i="9"/>
  <c r="DGC65" i="9"/>
  <c r="AU65" i="9"/>
  <c r="IM65" i="9"/>
  <c r="QE65" i="9"/>
  <c r="XW65" i="9"/>
  <c r="ADG65" i="9"/>
  <c r="AHC65" i="9"/>
  <c r="AKU65" i="9"/>
  <c r="AMM65" i="9"/>
  <c r="AOQ65" i="9"/>
  <c r="AQI65" i="9"/>
  <c r="ASM65" i="9"/>
  <c r="AUE65" i="9"/>
  <c r="AWI65" i="9"/>
  <c r="AYA65" i="9"/>
  <c r="BAE65" i="9"/>
  <c r="BBW65" i="9"/>
  <c r="BEA65" i="9"/>
  <c r="BFS65" i="9"/>
  <c r="BGS65" i="9"/>
  <c r="BHS65" i="9"/>
  <c r="BIO65" i="9"/>
  <c r="BJK65" i="9"/>
  <c r="BKG65" i="9"/>
  <c r="BLC65" i="9"/>
  <c r="BLY65" i="9"/>
  <c r="BMU65" i="9"/>
  <c r="BNO65" i="9"/>
  <c r="BO65" i="9"/>
  <c r="JG65" i="9"/>
  <c r="QY65" i="9"/>
  <c r="YQ65" i="9"/>
  <c r="ADW65" i="9"/>
  <c r="AHS65" i="9"/>
  <c r="AKW65" i="9"/>
  <c r="AMU65" i="9"/>
  <c r="AOS65" i="9"/>
  <c r="AQQ65" i="9"/>
  <c r="ASO65" i="9"/>
  <c r="AUM65" i="9"/>
  <c r="AWK65" i="9"/>
  <c r="AYI65" i="9"/>
  <c r="BAG65" i="9"/>
  <c r="BCE65" i="9"/>
  <c r="BEC65" i="9"/>
  <c r="BFU65" i="9"/>
  <c r="BGU65" i="9"/>
  <c r="BHU65" i="9"/>
  <c r="BIQ65" i="9"/>
  <c r="BJM65" i="9"/>
  <c r="BKI65" i="9"/>
  <c r="BLE65" i="9"/>
  <c r="BMA65" i="9"/>
  <c r="CI65" i="9"/>
  <c r="KA65" i="9"/>
  <c r="RS65" i="9"/>
  <c r="ZK65" i="9"/>
  <c r="AEA65" i="9"/>
  <c r="AHW65" i="9"/>
  <c r="AKY65" i="9"/>
  <c r="ANC65" i="9"/>
  <c r="AOU65" i="9"/>
  <c r="AQY65" i="9"/>
  <c r="ASQ65" i="9"/>
  <c r="AUU65" i="9"/>
  <c r="AWM65" i="9"/>
  <c r="AYQ65" i="9"/>
  <c r="BAI65" i="9"/>
  <c r="BCM65" i="9"/>
  <c r="BEE65" i="9"/>
  <c r="BFW65" i="9"/>
  <c r="BHA65" i="9"/>
  <c r="BHW65" i="9"/>
  <c r="BIS65" i="9"/>
  <c r="BJO65" i="9"/>
  <c r="BKK65" i="9"/>
  <c r="BLG65" i="9"/>
  <c r="BMC65" i="9"/>
  <c r="BMY65" i="9"/>
  <c r="BNS65" i="9"/>
  <c r="BOM65" i="9"/>
  <c r="BPG65" i="9"/>
  <c r="BQA65" i="9"/>
  <c r="BQU65" i="9"/>
  <c r="BRO65" i="9"/>
  <c r="BSI65" i="9"/>
  <c r="BTC65" i="9"/>
  <c r="BTW65" i="9"/>
  <c r="BUQ65" i="9"/>
  <c r="BVK65" i="9"/>
  <c r="BWE65" i="9"/>
  <c r="BWY65" i="9"/>
  <c r="DC65" i="9"/>
  <c r="KU65" i="9"/>
  <c r="SM65" i="9"/>
  <c r="AAE65" i="9"/>
  <c r="AEQ65" i="9"/>
  <c r="AIM65" i="9"/>
  <c r="ALG65" i="9"/>
  <c r="ANE65" i="9"/>
  <c r="APC65" i="9"/>
  <c r="ARA65" i="9"/>
  <c r="ASY65" i="9"/>
  <c r="AUW65" i="9"/>
  <c r="AWU65" i="9"/>
  <c r="AYS65" i="9"/>
  <c r="BAQ65" i="9"/>
  <c r="BCO65" i="9"/>
  <c r="BEM65" i="9"/>
  <c r="BFY65" i="9"/>
  <c r="BHC65" i="9"/>
  <c r="BHY65" i="9"/>
  <c r="BIU65" i="9"/>
  <c r="BJQ65" i="9"/>
  <c r="BKM65" i="9"/>
  <c r="BLI65" i="9"/>
  <c r="BME65" i="9"/>
  <c r="BNA65" i="9"/>
  <c r="BNU65" i="9"/>
  <c r="BOO65" i="9"/>
  <c r="BPI65" i="9"/>
  <c r="BQC65" i="9"/>
  <c r="BQW65" i="9"/>
  <c r="BRQ65" i="9"/>
  <c r="BSK65" i="9"/>
  <c r="BTE65" i="9"/>
  <c r="BTY65" i="9"/>
  <c r="BUS65" i="9"/>
  <c r="BVM65" i="9"/>
  <c r="BWG65" i="9"/>
  <c r="BXA65" i="9"/>
  <c r="BXU65" i="9"/>
  <c r="BYO65" i="9"/>
  <c r="BZI65" i="9"/>
  <c r="DW65" i="9"/>
  <c r="LO65" i="9"/>
  <c r="TG65" i="9"/>
  <c r="AAY65" i="9"/>
  <c r="AEU65" i="9"/>
  <c r="AIQ65" i="9"/>
  <c r="EQ65" i="9"/>
  <c r="MI65" i="9"/>
  <c r="UA65" i="9"/>
  <c r="ABO65" i="9"/>
  <c r="AFK65" i="9"/>
  <c r="AJG65" i="9"/>
  <c r="FK65" i="9"/>
  <c r="NC65" i="9"/>
  <c r="UU65" i="9"/>
  <c r="ABS65" i="9"/>
  <c r="AFO65" i="9"/>
  <c r="AJK65" i="9"/>
  <c r="ALS65" i="9"/>
  <c r="GE65" i="9"/>
  <c r="NW65" i="9"/>
  <c r="VO65" i="9"/>
  <c r="ACI65" i="9"/>
  <c r="AGE65" i="9"/>
  <c r="AKA65" i="9"/>
  <c r="AMA65" i="9"/>
  <c r="GY65" i="9"/>
  <c r="OQ65" i="9"/>
  <c r="WI65" i="9"/>
  <c r="ACM65" i="9"/>
  <c r="AGI65" i="9"/>
  <c r="AKE65" i="9"/>
  <c r="AMI65" i="9"/>
  <c r="AOA65" i="9"/>
  <c r="AQE65" i="9"/>
  <c r="ARW65" i="9"/>
  <c r="AUA65" i="9"/>
  <c r="AVS65" i="9"/>
  <c r="AXW65" i="9"/>
  <c r="AZO65" i="9"/>
  <c r="BBS65" i="9"/>
  <c r="BDK65" i="9"/>
  <c r="BFO65" i="9"/>
  <c r="BGO65" i="9"/>
  <c r="BHM65" i="9"/>
  <c r="BII65" i="9"/>
  <c r="BJG65" i="9"/>
  <c r="ALO65" i="9"/>
  <c r="ARC65" i="9"/>
  <c r="AVO65" i="9"/>
  <c r="BAY65" i="9"/>
  <c r="BEY65" i="9"/>
  <c r="BIA65" i="9"/>
  <c r="BJW65" i="9"/>
  <c r="BLQ65" i="9"/>
  <c r="BNE65" i="9"/>
  <c r="BOI65" i="9"/>
  <c r="BPM65" i="9"/>
  <c r="BQM65" i="9"/>
  <c r="BRS65" i="9"/>
  <c r="BSS65" i="9"/>
  <c r="BTU65" i="9"/>
  <c r="BUY65" i="9"/>
  <c r="BWA65" i="9"/>
  <c r="BXE65" i="9"/>
  <c r="BYC65" i="9"/>
  <c r="BZC65" i="9"/>
  <c r="CAA65" i="9"/>
  <c r="CAW65" i="9"/>
  <c r="CBS65" i="9"/>
  <c r="CCO65" i="9"/>
  <c r="CDK65" i="9"/>
  <c r="CEG65" i="9"/>
  <c r="CFC65" i="9"/>
  <c r="CGA65" i="9"/>
  <c r="CGW65" i="9"/>
  <c r="CHS65" i="9"/>
  <c r="CIO65" i="9"/>
  <c r="CJK65" i="9"/>
  <c r="CKG65" i="9"/>
  <c r="CLC65" i="9"/>
  <c r="CLY65" i="9"/>
  <c r="CMU65" i="9"/>
  <c r="CNS65" i="9"/>
  <c r="COO65" i="9"/>
  <c r="CPK65" i="9"/>
  <c r="CQG65" i="9"/>
  <c r="CRC65" i="9"/>
  <c r="CRY65" i="9"/>
  <c r="CSU65" i="9"/>
  <c r="CTQ65" i="9"/>
  <c r="CUM65" i="9"/>
  <c r="CVK65" i="9"/>
  <c r="CWG65" i="9"/>
  <c r="CXC65" i="9"/>
  <c r="CXY65" i="9"/>
  <c r="CYU65" i="9"/>
  <c r="CZQ65" i="9"/>
  <c r="DAM65" i="9"/>
  <c r="DBI65" i="9"/>
  <c r="DCE65" i="9"/>
  <c r="DDC65" i="9"/>
  <c r="DDY65" i="9"/>
  <c r="DEU65" i="9"/>
  <c r="DFQ65" i="9"/>
  <c r="DGM65" i="9"/>
  <c r="DHG65" i="9"/>
  <c r="DIA65" i="9"/>
  <c r="DIU65" i="9"/>
  <c r="DJO65" i="9"/>
  <c r="DKI65" i="9"/>
  <c r="DLC65" i="9"/>
  <c r="DLW65" i="9"/>
  <c r="DMQ65" i="9"/>
  <c r="DNK65" i="9"/>
  <c r="DOE65" i="9"/>
  <c r="DOY65" i="9"/>
  <c r="DPS65" i="9"/>
  <c r="DQM65" i="9"/>
  <c r="DRG65" i="9"/>
  <c r="DSA65" i="9"/>
  <c r="DSU65" i="9"/>
  <c r="DTO65" i="9"/>
  <c r="DUI65" i="9"/>
  <c r="DVC65" i="9"/>
  <c r="DVW65" i="9"/>
  <c r="DWQ65" i="9"/>
  <c r="DXK65" i="9"/>
  <c r="DYE65" i="9"/>
  <c r="DYY65" i="9"/>
  <c r="DZS65" i="9"/>
  <c r="EAM65" i="9"/>
  <c r="EBG65" i="9"/>
  <c r="ECA65" i="9"/>
  <c r="ECU65" i="9"/>
  <c r="EDO65" i="9"/>
  <c r="EEI65" i="9"/>
  <c r="EFC65" i="9"/>
  <c r="EFW65" i="9"/>
  <c r="EGQ65" i="9"/>
  <c r="EHK65" i="9"/>
  <c r="EIE65" i="9"/>
  <c r="EIY65" i="9"/>
  <c r="EJS65" i="9"/>
  <c r="EKM65" i="9"/>
  <c r="ELG65" i="9"/>
  <c r="EMA65" i="9"/>
  <c r="EMU65" i="9"/>
  <c r="ENO65" i="9"/>
  <c r="EOI65" i="9"/>
  <c r="EPC65" i="9"/>
  <c r="EPW65" i="9"/>
  <c r="EQQ65" i="9"/>
  <c r="ERK65" i="9"/>
  <c r="ESE65" i="9"/>
  <c r="ESY65" i="9"/>
  <c r="ETS65" i="9"/>
  <c r="EUM65" i="9"/>
  <c r="EVG65" i="9"/>
  <c r="EWA65" i="9"/>
  <c r="EWU65" i="9"/>
  <c r="EXO65" i="9"/>
  <c r="EYI65" i="9"/>
  <c r="EZC65" i="9"/>
  <c r="EZW65" i="9"/>
  <c r="FAQ65" i="9"/>
  <c r="FBK65" i="9"/>
  <c r="FCE65" i="9"/>
  <c r="FCY65" i="9"/>
  <c r="FDS65" i="9"/>
  <c r="FEM65" i="9"/>
  <c r="FFG65" i="9"/>
  <c r="FGA65" i="9"/>
  <c r="FGU65" i="9"/>
  <c r="FHO65" i="9"/>
  <c r="FII65" i="9"/>
  <c r="FJC65" i="9"/>
  <c r="FJW65" i="9"/>
  <c r="FKQ65" i="9"/>
  <c r="FLK65" i="9"/>
  <c r="FME65" i="9"/>
  <c r="FMY65" i="9"/>
  <c r="FNS65" i="9"/>
  <c r="FOM65" i="9"/>
  <c r="FPG65" i="9"/>
  <c r="FQA65" i="9"/>
  <c r="FQU65" i="9"/>
  <c r="FRO65" i="9"/>
  <c r="FSI65" i="9"/>
  <c r="FTC65" i="9"/>
  <c r="FTW65" i="9"/>
  <c r="FUQ65" i="9"/>
  <c r="FVK65" i="9"/>
  <c r="FWE65" i="9"/>
  <c r="FWY65" i="9"/>
  <c r="FXS65" i="9"/>
  <c r="FYM65" i="9"/>
  <c r="FZG65" i="9"/>
  <c r="ALQ65" i="9"/>
  <c r="ARK65" i="9"/>
  <c r="AVQ65" i="9"/>
  <c r="BBA65" i="9"/>
  <c r="BFG65" i="9"/>
  <c r="BIC65" i="9"/>
  <c r="BKA65" i="9"/>
  <c r="BLS65" i="9"/>
  <c r="BNG65" i="9"/>
  <c r="BOK65" i="9"/>
  <c r="BPO65" i="9"/>
  <c r="BQQ65" i="9"/>
  <c r="BRU65" i="9"/>
  <c r="BSU65" i="9"/>
  <c r="BUA65" i="9"/>
  <c r="BVA65" i="9"/>
  <c r="BWC65" i="9"/>
  <c r="BXG65" i="9"/>
  <c r="BYE65" i="9"/>
  <c r="BZE65" i="9"/>
  <c r="CAC65" i="9"/>
  <c r="CAY65" i="9"/>
  <c r="CBU65" i="9"/>
  <c r="CCQ65" i="9"/>
  <c r="CDM65" i="9"/>
  <c r="CEI65" i="9"/>
  <c r="CFG65" i="9"/>
  <c r="CGC65" i="9"/>
  <c r="CGY65" i="9"/>
  <c r="CHU65" i="9"/>
  <c r="CIQ65" i="9"/>
  <c r="CJM65" i="9"/>
  <c r="CKI65" i="9"/>
  <c r="CLE65" i="9"/>
  <c r="CMA65" i="9"/>
  <c r="CMY65" i="9"/>
  <c r="CNU65" i="9"/>
  <c r="COQ65" i="9"/>
  <c r="CPM65" i="9"/>
  <c r="CQI65" i="9"/>
  <c r="CRE65" i="9"/>
  <c r="CSA65" i="9"/>
  <c r="CSW65" i="9"/>
  <c r="CTS65" i="9"/>
  <c r="CUQ65" i="9"/>
  <c r="CVM65" i="9"/>
  <c r="CWI65" i="9"/>
  <c r="CXE65" i="9"/>
  <c r="CYA65" i="9"/>
  <c r="CYW65" i="9"/>
  <c r="CZS65" i="9"/>
  <c r="DAO65" i="9"/>
  <c r="DBK65" i="9"/>
  <c r="DCI65" i="9"/>
  <c r="DDE65" i="9"/>
  <c r="DEA65" i="9"/>
  <c r="ANG65" i="9"/>
  <c r="ARS65" i="9"/>
  <c r="AXC65" i="9"/>
  <c r="BBC65" i="9"/>
  <c r="BGA65" i="9"/>
  <c r="BIE65" i="9"/>
  <c r="BKC65" i="9"/>
  <c r="BLU65" i="9"/>
  <c r="BNI65" i="9"/>
  <c r="BOQ65" i="9"/>
  <c r="BPQ65" i="9"/>
  <c r="BQS65" i="9"/>
  <c r="BRW65" i="9"/>
  <c r="BSY65" i="9"/>
  <c r="BUC65" i="9"/>
  <c r="BVC65" i="9"/>
  <c r="BWI65" i="9"/>
  <c r="BXI65" i="9"/>
  <c r="BYI65" i="9"/>
  <c r="BZG65" i="9"/>
  <c r="CAE65" i="9"/>
  <c r="CBA65" i="9"/>
  <c r="CBW65" i="9"/>
  <c r="CCS65" i="9"/>
  <c r="CDO65" i="9"/>
  <c r="CEM65" i="9"/>
  <c r="CFI65" i="9"/>
  <c r="CGE65" i="9"/>
  <c r="CHA65" i="9"/>
  <c r="CHW65" i="9"/>
  <c r="CIS65" i="9"/>
  <c r="CJO65" i="9"/>
  <c r="CKK65" i="9"/>
  <c r="CLG65" i="9"/>
  <c r="CME65" i="9"/>
  <c r="CNA65" i="9"/>
  <c r="CNW65" i="9"/>
  <c r="COS65" i="9"/>
  <c r="CPO65" i="9"/>
  <c r="CQK65" i="9"/>
  <c r="CRG65" i="9"/>
  <c r="CSC65" i="9"/>
  <c r="CSY65" i="9"/>
  <c r="CTW65" i="9"/>
  <c r="CUS65" i="9"/>
  <c r="CVO65" i="9"/>
  <c r="CWK65" i="9"/>
  <c r="CXG65" i="9"/>
  <c r="CYC65" i="9"/>
  <c r="CYY65" i="9"/>
  <c r="CZU65" i="9"/>
  <c r="DAQ65" i="9"/>
  <c r="DBO65" i="9"/>
  <c r="DCK65" i="9"/>
  <c r="DDG65" i="9"/>
  <c r="DEC65" i="9"/>
  <c r="DEY65" i="9"/>
  <c r="DFU65" i="9"/>
  <c r="DGQ65" i="9"/>
  <c r="DHK65" i="9"/>
  <c r="DIE65" i="9"/>
  <c r="DIY65" i="9"/>
  <c r="DJS65" i="9"/>
  <c r="DKM65" i="9"/>
  <c r="DLG65" i="9"/>
  <c r="DMA65" i="9"/>
  <c r="DMU65" i="9"/>
  <c r="DNO65" i="9"/>
  <c r="DOI65" i="9"/>
  <c r="DPC65" i="9"/>
  <c r="DPW65" i="9"/>
  <c r="DQQ65" i="9"/>
  <c r="DRK65" i="9"/>
  <c r="DSE65" i="9"/>
  <c r="DSY65" i="9"/>
  <c r="DTS65" i="9"/>
  <c r="DUM65" i="9"/>
  <c r="DVG65" i="9"/>
  <c r="DWA65" i="9"/>
  <c r="DWU65" i="9"/>
  <c r="DXO65" i="9"/>
  <c r="DYI65" i="9"/>
  <c r="DZC65" i="9"/>
  <c r="DZW65" i="9"/>
  <c r="EAQ65" i="9"/>
  <c r="ANO65" i="9"/>
  <c r="ARU65" i="9"/>
  <c r="AXE65" i="9"/>
  <c r="BBK65" i="9"/>
  <c r="BGI65" i="9"/>
  <c r="BIG65" i="9"/>
  <c r="BKO65" i="9"/>
  <c r="BMI65" i="9"/>
  <c r="BNK65" i="9"/>
  <c r="BOS65" i="9"/>
  <c r="BPS65" i="9"/>
  <c r="BQY65" i="9"/>
  <c r="BRY65" i="9"/>
  <c r="BTA65" i="9"/>
  <c r="BUE65" i="9"/>
  <c r="BVG65" i="9"/>
  <c r="BWK65" i="9"/>
  <c r="BXK65" i="9"/>
  <c r="BYK65" i="9"/>
  <c r="BZK65" i="9"/>
  <c r="CAG65" i="9"/>
  <c r="CBC65" i="9"/>
  <c r="CBY65" i="9"/>
  <c r="CCU65" i="9"/>
  <c r="CDS65" i="9"/>
  <c r="CEO65" i="9"/>
  <c r="CFK65" i="9"/>
  <c r="CGG65" i="9"/>
  <c r="CHC65" i="9"/>
  <c r="CHY65" i="9"/>
  <c r="CIU65" i="9"/>
  <c r="CJQ65" i="9"/>
  <c r="CKM65" i="9"/>
  <c r="CLK65" i="9"/>
  <c r="CMG65" i="9"/>
  <c r="CNC65" i="9"/>
  <c r="CNY65" i="9"/>
  <c r="COU65" i="9"/>
  <c r="CPQ65" i="9"/>
  <c r="CQM65" i="9"/>
  <c r="CRI65" i="9"/>
  <c r="CSE65" i="9"/>
  <c r="CTC65" i="9"/>
  <c r="CTY65" i="9"/>
  <c r="CUU65" i="9"/>
  <c r="CVQ65" i="9"/>
  <c r="CWM65" i="9"/>
  <c r="CXI65" i="9"/>
  <c r="CYE65" i="9"/>
  <c r="CZA65" i="9"/>
  <c r="CZW65" i="9"/>
  <c r="DAU65" i="9"/>
  <c r="DBQ65" i="9"/>
  <c r="DCM65" i="9"/>
  <c r="DDI65" i="9"/>
  <c r="DEE65" i="9"/>
  <c r="DFA65" i="9"/>
  <c r="DFW65" i="9"/>
  <c r="DGS65" i="9"/>
  <c r="DHM65" i="9"/>
  <c r="DIG65" i="9"/>
  <c r="DJA65" i="9"/>
  <c r="DJU65" i="9"/>
  <c r="DKO65" i="9"/>
  <c r="DLI65" i="9"/>
  <c r="DMC65" i="9"/>
  <c r="DMW65" i="9"/>
  <c r="DNQ65" i="9"/>
  <c r="DOK65" i="9"/>
  <c r="DPE65" i="9"/>
  <c r="DPY65" i="9"/>
  <c r="DQS65" i="9"/>
  <c r="DRM65" i="9"/>
  <c r="DSG65" i="9"/>
  <c r="DTA65" i="9"/>
  <c r="DTU65" i="9"/>
  <c r="DUO65" i="9"/>
  <c r="DVI65" i="9"/>
  <c r="DWC65" i="9"/>
  <c r="DWW65" i="9"/>
  <c r="DXQ65" i="9"/>
  <c r="DYK65" i="9"/>
  <c r="DZE65" i="9"/>
  <c r="DZY65" i="9"/>
  <c r="EAS65" i="9"/>
  <c r="ANW65" i="9"/>
  <c r="ATG65" i="9"/>
  <c r="AXG65" i="9"/>
  <c r="BCQ65" i="9"/>
  <c r="BGK65" i="9"/>
  <c r="BIW65" i="9"/>
  <c r="BKQ65" i="9"/>
  <c r="BMK65" i="9"/>
  <c r="BNQ65" i="9"/>
  <c r="BOU65" i="9"/>
  <c r="BPW65" i="9"/>
  <c r="BRA65" i="9"/>
  <c r="BSA65" i="9"/>
  <c r="BTG65" i="9"/>
  <c r="BUG65" i="9"/>
  <c r="BVI65" i="9"/>
  <c r="BWM65" i="9"/>
  <c r="BXO65" i="9"/>
  <c r="BYM65" i="9"/>
  <c r="BZM65" i="9"/>
  <c r="CAI65" i="9"/>
  <c r="CBE65" i="9"/>
  <c r="CCA65" i="9"/>
  <c r="CCY65" i="9"/>
  <c r="CDU65" i="9"/>
  <c r="CEQ65" i="9"/>
  <c r="CFM65" i="9"/>
  <c r="CGI65" i="9"/>
  <c r="CHE65" i="9"/>
  <c r="CIA65" i="9"/>
  <c r="CIW65" i="9"/>
  <c r="CJS65" i="9"/>
  <c r="CKQ65" i="9"/>
  <c r="CLM65" i="9"/>
  <c r="CMI65" i="9"/>
  <c r="CNE65" i="9"/>
  <c r="COA65" i="9"/>
  <c r="COW65" i="9"/>
  <c r="CPS65" i="9"/>
  <c r="CQO65" i="9"/>
  <c r="CRK65" i="9"/>
  <c r="ANY65" i="9"/>
  <c r="ATI65" i="9"/>
  <c r="AXO65" i="9"/>
  <c r="BCY65" i="9"/>
  <c r="BGM65" i="9"/>
  <c r="BIY65" i="9"/>
  <c r="BKU65" i="9"/>
  <c r="BMM65" i="9"/>
  <c r="BNW65" i="9"/>
  <c r="BOW65" i="9"/>
  <c r="BPY65" i="9"/>
  <c r="BRC65" i="9"/>
  <c r="BSE65" i="9"/>
  <c r="BTI65" i="9"/>
  <c r="BUI65" i="9"/>
  <c r="BVO65" i="9"/>
  <c r="BWO65" i="9"/>
  <c r="BXQ65" i="9"/>
  <c r="BYQ65" i="9"/>
  <c r="BZO65" i="9"/>
  <c r="CAK65" i="9"/>
  <c r="CBG65" i="9"/>
  <c r="CCE65" i="9"/>
  <c r="CDA65" i="9"/>
  <c r="CDW65" i="9"/>
  <c r="CES65" i="9"/>
  <c r="CFO65" i="9"/>
  <c r="CGK65" i="9"/>
  <c r="CHG65" i="9"/>
  <c r="CIC65" i="9"/>
  <c r="CIY65" i="9"/>
  <c r="CJW65" i="9"/>
  <c r="CKS65" i="9"/>
  <c r="CLO65" i="9"/>
  <c r="CMK65" i="9"/>
  <c r="CNG65" i="9"/>
  <c r="COC65" i="9"/>
  <c r="COY65" i="9"/>
  <c r="CPU65" i="9"/>
  <c r="CQQ65" i="9"/>
  <c r="CRO65" i="9"/>
  <c r="CSK65" i="9"/>
  <c r="CTG65" i="9"/>
  <c r="CUC65" i="9"/>
  <c r="CUY65" i="9"/>
  <c r="CVU65" i="9"/>
  <c r="CWQ65" i="9"/>
  <c r="CXM65" i="9"/>
  <c r="CYI65" i="9"/>
  <c r="CZG65" i="9"/>
  <c r="DAC65" i="9"/>
  <c r="DAY65" i="9"/>
  <c r="DBU65" i="9"/>
  <c r="DCQ65" i="9"/>
  <c r="DDM65" i="9"/>
  <c r="DEI65" i="9"/>
  <c r="DFE65" i="9"/>
  <c r="DGA65" i="9"/>
  <c r="APK65" i="9"/>
  <c r="ATK65" i="9"/>
  <c r="AYU65" i="9"/>
  <c r="BDG65" i="9"/>
  <c r="BHE65" i="9"/>
  <c r="BJA65" i="9"/>
  <c r="BKW65" i="9"/>
  <c r="BMO65" i="9"/>
  <c r="BNY65" i="9"/>
  <c r="BOY65" i="9"/>
  <c r="BQE65" i="9"/>
  <c r="BRE65" i="9"/>
  <c r="BSG65" i="9"/>
  <c r="BTK65" i="9"/>
  <c r="BUM65" i="9"/>
  <c r="BVQ65" i="9"/>
  <c r="BWQ65" i="9"/>
  <c r="BXS65" i="9"/>
  <c r="BYS65" i="9"/>
  <c r="BZQ65" i="9"/>
  <c r="CAM65" i="9"/>
  <c r="CBK65" i="9"/>
  <c r="CCG65" i="9"/>
  <c r="CDC65" i="9"/>
  <c r="CDY65" i="9"/>
  <c r="CEU65" i="9"/>
  <c r="CFQ65" i="9"/>
  <c r="CGM65" i="9"/>
  <c r="CHI65" i="9"/>
  <c r="CIE65" i="9"/>
  <c r="CJC65" i="9"/>
  <c r="CJY65" i="9"/>
  <c r="CKU65" i="9"/>
  <c r="CLQ65" i="9"/>
  <c r="CMM65" i="9"/>
  <c r="CNI65" i="9"/>
  <c r="COE65" i="9"/>
  <c r="CPA65" i="9"/>
  <c r="CPW65" i="9"/>
  <c r="CQU65" i="9"/>
  <c r="CRQ65" i="9"/>
  <c r="APM65" i="9"/>
  <c r="ATS65" i="9"/>
  <c r="AZC65" i="9"/>
  <c r="BDI65" i="9"/>
  <c r="BHG65" i="9"/>
  <c r="BJC65" i="9"/>
  <c r="BKY65" i="9"/>
  <c r="BMQ65" i="9"/>
  <c r="BOA65" i="9"/>
  <c r="BPC65" i="9"/>
  <c r="BQG65" i="9"/>
  <c r="BRG65" i="9"/>
  <c r="BSM65" i="9"/>
  <c r="BTM65" i="9"/>
  <c r="BUO65" i="9"/>
  <c r="BVS65" i="9"/>
  <c r="BWU65" i="9"/>
  <c r="BXW65" i="9"/>
  <c r="BYU65" i="9"/>
  <c r="BZS65" i="9"/>
  <c r="CAQ65" i="9"/>
  <c r="CBM65" i="9"/>
  <c r="CCI65" i="9"/>
  <c r="CDE65" i="9"/>
  <c r="CEA65" i="9"/>
  <c r="CEW65" i="9"/>
  <c r="CFS65" i="9"/>
  <c r="CGO65" i="9"/>
  <c r="CHK65" i="9"/>
  <c r="CII65" i="9"/>
  <c r="CJE65" i="9"/>
  <c r="CKA65" i="9"/>
  <c r="CKW65" i="9"/>
  <c r="CLS65" i="9"/>
  <c r="CMO65" i="9"/>
  <c r="CNK65" i="9"/>
  <c r="APO65" i="9"/>
  <c r="AUY65" i="9"/>
  <c r="AZK65" i="9"/>
  <c r="BEU65" i="9"/>
  <c r="BHI65" i="9"/>
  <c r="BJS65" i="9"/>
  <c r="BLK65" i="9"/>
  <c r="BMW65" i="9"/>
  <c r="BOC65" i="9"/>
  <c r="BPE65" i="9"/>
  <c r="BQI65" i="9"/>
  <c r="BRK65" i="9"/>
  <c r="BSO65" i="9"/>
  <c r="BTO65" i="9"/>
  <c r="BUU65" i="9"/>
  <c r="BVU65" i="9"/>
  <c r="BWW65" i="9"/>
  <c r="BXY65" i="9"/>
  <c r="BYW65" i="9"/>
  <c r="BZW65" i="9"/>
  <c r="CAS65" i="9"/>
  <c r="CBO65" i="9"/>
  <c r="CCK65" i="9"/>
  <c r="CDG65" i="9"/>
  <c r="CEC65" i="9"/>
  <c r="CEY65" i="9"/>
  <c r="CFU65" i="9"/>
  <c r="CGQ65" i="9"/>
  <c r="CHO65" i="9"/>
  <c r="CIK65" i="9"/>
  <c r="CJG65" i="9"/>
  <c r="CKC65" i="9"/>
  <c r="CKY65" i="9"/>
  <c r="CLU65" i="9"/>
  <c r="CMQ65" i="9"/>
  <c r="CNM65" i="9"/>
  <c r="APW65" i="9"/>
  <c r="AVG65" i="9"/>
  <c r="AZM65" i="9"/>
  <c r="BEW65" i="9"/>
  <c r="BHK65" i="9"/>
  <c r="BJU65" i="9"/>
  <c r="BLO65" i="9"/>
  <c r="BNC65" i="9"/>
  <c r="BOE65" i="9"/>
  <c r="BPK65" i="9"/>
  <c r="BQK65" i="9"/>
  <c r="BRM65" i="9"/>
  <c r="BSQ65" i="9"/>
  <c r="BTS65" i="9"/>
  <c r="BUW65" i="9"/>
  <c r="BVW65" i="9"/>
  <c r="BXC65" i="9"/>
  <c r="BYA65" i="9"/>
  <c r="BYY65" i="9"/>
  <c r="BZY65" i="9"/>
  <c r="CAU65" i="9"/>
  <c r="CBQ65" i="9"/>
  <c r="CCM65" i="9"/>
  <c r="CDI65" i="9"/>
  <c r="CEE65" i="9"/>
  <c r="CFA65" i="9"/>
  <c r="CFW65" i="9"/>
  <c r="CGU65" i="9"/>
  <c r="CHQ65" i="9"/>
  <c r="CIM65" i="9"/>
  <c r="CJI65" i="9"/>
  <c r="CKE65" i="9"/>
  <c r="CLA65" i="9"/>
  <c r="CLW65" i="9"/>
  <c r="CMS65" i="9"/>
  <c r="CNO65" i="9"/>
  <c r="COM65" i="9"/>
  <c r="CPI65" i="9"/>
  <c r="CQE65" i="9"/>
  <c r="CRA65" i="9"/>
  <c r="CRW65" i="9"/>
  <c r="CSS65" i="9"/>
  <c r="CTO65" i="9"/>
  <c r="CUK65" i="9"/>
  <c r="CVG65" i="9"/>
  <c r="CWE65" i="9"/>
  <c r="CXA65" i="9"/>
  <c r="CXW65" i="9"/>
  <c r="CYS65" i="9"/>
  <c r="CZO65" i="9"/>
  <c r="DAK65" i="9"/>
  <c r="DBG65" i="9"/>
  <c r="DCC65" i="9"/>
  <c r="COG65" i="9"/>
  <c r="CSI65" i="9"/>
  <c r="CUG65" i="9"/>
  <c r="CWO65" i="9"/>
  <c r="CYO65" i="9"/>
  <c r="DAW65" i="9"/>
  <c r="DCU65" i="9"/>
  <c r="DEM65" i="9"/>
  <c r="DFY65" i="9"/>
  <c r="DHC65" i="9"/>
  <c r="DII65" i="9"/>
  <c r="DJI65" i="9"/>
  <c r="DKK65" i="9"/>
  <c r="DLO65" i="9"/>
  <c r="DMO65" i="9"/>
  <c r="DNU65" i="9"/>
  <c r="DOU65" i="9"/>
  <c r="DQA65" i="9"/>
  <c r="DRA65" i="9"/>
  <c r="DSC65" i="9"/>
  <c r="DTG65" i="9"/>
  <c r="DUG65" i="9"/>
  <c r="DVM65" i="9"/>
  <c r="DWM65" i="9"/>
  <c r="DXS65" i="9"/>
  <c r="DYS65" i="9"/>
  <c r="DZU65" i="9"/>
  <c r="EAY65" i="9"/>
  <c r="EBU65" i="9"/>
  <c r="ECQ65" i="9"/>
  <c r="EDM65" i="9"/>
  <c r="EEK65" i="9"/>
  <c r="EFG65" i="9"/>
  <c r="EGC65" i="9"/>
  <c r="EGY65" i="9"/>
  <c r="EHU65" i="9"/>
  <c r="EIQ65" i="9"/>
  <c r="EJM65" i="9"/>
  <c r="EKI65" i="9"/>
  <c r="ELE65" i="9"/>
  <c r="EMC65" i="9"/>
  <c r="EMY65" i="9"/>
  <c r="ENU65" i="9"/>
  <c r="EOQ65" i="9"/>
  <c r="EPM65" i="9"/>
  <c r="EQI65" i="9"/>
  <c r="ERE65" i="9"/>
  <c r="ESA65" i="9"/>
  <c r="ESW65" i="9"/>
  <c r="ETU65" i="9"/>
  <c r="EUQ65" i="9"/>
  <c r="EVM65" i="9"/>
  <c r="EWI65" i="9"/>
  <c r="EXE65" i="9"/>
  <c r="EYA65" i="9"/>
  <c r="EYW65" i="9"/>
  <c r="EZS65" i="9"/>
  <c r="FAO65" i="9"/>
  <c r="FBM65" i="9"/>
  <c r="FCI65" i="9"/>
  <c r="FDE65" i="9"/>
  <c r="FEA65" i="9"/>
  <c r="FEW65" i="9"/>
  <c r="FFS65" i="9"/>
  <c r="FGO65" i="9"/>
  <c r="FHK65" i="9"/>
  <c r="FIG65" i="9"/>
  <c r="FJE65" i="9"/>
  <c r="FKA65" i="9"/>
  <c r="FKW65" i="9"/>
  <c r="FLS65" i="9"/>
  <c r="FMO65" i="9"/>
  <c r="FNK65" i="9"/>
  <c r="FOG65" i="9"/>
  <c r="FPC65" i="9"/>
  <c r="FPY65" i="9"/>
  <c r="FQW65" i="9"/>
  <c r="FRS65" i="9"/>
  <c r="FSO65" i="9"/>
  <c r="FTK65" i="9"/>
  <c r="FUG65" i="9"/>
  <c r="FVC65" i="9"/>
  <c r="FVY65" i="9"/>
  <c r="FWU65" i="9"/>
  <c r="FXQ65" i="9"/>
  <c r="FYO65" i="9"/>
  <c r="FZK65" i="9"/>
  <c r="COI65" i="9"/>
  <c r="CSM65" i="9"/>
  <c r="CUI65" i="9"/>
  <c r="CWS65" i="9"/>
  <c r="CYQ65" i="9"/>
  <c r="DBA65" i="9"/>
  <c r="DCW65" i="9"/>
  <c r="DEQ65" i="9"/>
  <c r="DGE65" i="9"/>
  <c r="DHE65" i="9"/>
  <c r="DIK65" i="9"/>
  <c r="DJK65" i="9"/>
  <c r="DKQ65" i="9"/>
  <c r="DLQ65" i="9"/>
  <c r="DMS65" i="9"/>
  <c r="DNW65" i="9"/>
  <c r="DOW65" i="9"/>
  <c r="DQC65" i="9"/>
  <c r="DRC65" i="9"/>
  <c r="DSI65" i="9"/>
  <c r="DTI65" i="9"/>
  <c r="DUK65" i="9"/>
  <c r="DVO65" i="9"/>
  <c r="DWO65" i="9"/>
  <c r="DXU65" i="9"/>
  <c r="DYU65" i="9"/>
  <c r="EAA65" i="9"/>
  <c r="EBA65" i="9"/>
  <c r="EBW65" i="9"/>
  <c r="ECS65" i="9"/>
  <c r="EDQ65" i="9"/>
  <c r="EEM65" i="9"/>
  <c r="EFI65" i="9"/>
  <c r="EGE65" i="9"/>
  <c r="EHA65" i="9"/>
  <c r="EHW65" i="9"/>
  <c r="EIS65" i="9"/>
  <c r="EJO65" i="9"/>
  <c r="EKK65" i="9"/>
  <c r="ELI65" i="9"/>
  <c r="EME65" i="9"/>
  <c r="ENA65" i="9"/>
  <c r="ENW65" i="9"/>
  <c r="EOS65" i="9"/>
  <c r="EPO65" i="9"/>
  <c r="EQK65" i="9"/>
  <c r="ERG65" i="9"/>
  <c r="ESC65" i="9"/>
  <c r="ETA65" i="9"/>
  <c r="ETW65" i="9"/>
  <c r="EUS65" i="9"/>
  <c r="EVO65" i="9"/>
  <c r="EWK65" i="9"/>
  <c r="EXG65" i="9"/>
  <c r="EYC65" i="9"/>
  <c r="EYY65" i="9"/>
  <c r="EZU65" i="9"/>
  <c r="FAS65" i="9"/>
  <c r="FBO65" i="9"/>
  <c r="FCK65" i="9"/>
  <c r="FDG65" i="9"/>
  <c r="FEC65" i="9"/>
  <c r="FEY65" i="9"/>
  <c r="FFU65" i="9"/>
  <c r="FGQ65" i="9"/>
  <c r="FHM65" i="9"/>
  <c r="FIK65" i="9"/>
  <c r="FJG65" i="9"/>
  <c r="FKC65" i="9"/>
  <c r="FKY65" i="9"/>
  <c r="FLU65" i="9"/>
  <c r="FMQ65" i="9"/>
  <c r="FNM65" i="9"/>
  <c r="FOI65" i="9"/>
  <c r="FPE65" i="9"/>
  <c r="FQC65" i="9"/>
  <c r="FQY65" i="9"/>
  <c r="FRU65" i="9"/>
  <c r="FSQ65" i="9"/>
  <c r="FTM65" i="9"/>
  <c r="FUI65" i="9"/>
  <c r="FVE65" i="9"/>
  <c r="CPC65" i="9"/>
  <c r="CSO65" i="9"/>
  <c r="CUW65" i="9"/>
  <c r="CWU65" i="9"/>
  <c r="CZC65" i="9"/>
  <c r="DBC65" i="9"/>
  <c r="DCY65" i="9"/>
  <c r="DES65" i="9"/>
  <c r="DGG65" i="9"/>
  <c r="DHI65" i="9"/>
  <c r="DIM65" i="9"/>
  <c r="DJM65" i="9"/>
  <c r="DKS65" i="9"/>
  <c r="DLS65" i="9"/>
  <c r="DMY65" i="9"/>
  <c r="DNY65" i="9"/>
  <c r="DPA65" i="9"/>
  <c r="DQE65" i="9"/>
  <c r="DRE65" i="9"/>
  <c r="DSK65" i="9"/>
  <c r="DTK65" i="9"/>
  <c r="DUQ65" i="9"/>
  <c r="DVQ65" i="9"/>
  <c r="DWS65" i="9"/>
  <c r="DXW65" i="9"/>
  <c r="DYW65" i="9"/>
  <c r="EAC65" i="9"/>
  <c r="EBC65" i="9"/>
  <c r="EBY65" i="9"/>
  <c r="ECW65" i="9"/>
  <c r="EDS65" i="9"/>
  <c r="EEO65" i="9"/>
  <c r="EFK65" i="9"/>
  <c r="EGG65" i="9"/>
  <c r="EHC65" i="9"/>
  <c r="EHY65" i="9"/>
  <c r="EIU65" i="9"/>
  <c r="EJQ65" i="9"/>
  <c r="EKO65" i="9"/>
  <c r="ELK65" i="9"/>
  <c r="EMG65" i="9"/>
  <c r="ENC65" i="9"/>
  <c r="ENY65" i="9"/>
  <c r="EOU65" i="9"/>
  <c r="EPQ65" i="9"/>
  <c r="EQM65" i="9"/>
  <c r="ERI65" i="9"/>
  <c r="ESG65" i="9"/>
  <c r="ETC65" i="9"/>
  <c r="ETY65" i="9"/>
  <c r="EUU65" i="9"/>
  <c r="EVQ65" i="9"/>
  <c r="EWM65" i="9"/>
  <c r="EXI65" i="9"/>
  <c r="EYE65" i="9"/>
  <c r="EZA65" i="9"/>
  <c r="EZY65" i="9"/>
  <c r="FAU65" i="9"/>
  <c r="FBQ65" i="9"/>
  <c r="FCM65" i="9"/>
  <c r="FDI65" i="9"/>
  <c r="FEE65" i="9"/>
  <c r="FFA65" i="9"/>
  <c r="FFW65" i="9"/>
  <c r="FGS65" i="9"/>
  <c r="FHQ65" i="9"/>
  <c r="FIM65" i="9"/>
  <c r="FJI65" i="9"/>
  <c r="FKE65" i="9"/>
  <c r="FLA65" i="9"/>
  <c r="FLW65" i="9"/>
  <c r="FMS65" i="9"/>
  <c r="FNO65" i="9"/>
  <c r="FOK65" i="9"/>
  <c r="FPI65" i="9"/>
  <c r="FQE65" i="9"/>
  <c r="FRA65" i="9"/>
  <c r="FRW65" i="9"/>
  <c r="FSS65" i="9"/>
  <c r="FTO65" i="9"/>
  <c r="FUK65" i="9"/>
  <c r="FVG65" i="9"/>
  <c r="FWC65" i="9"/>
  <c r="CPG65" i="9"/>
  <c r="CSQ65" i="9"/>
  <c r="CVA65" i="9"/>
  <c r="CWY65" i="9"/>
  <c r="CZI65" i="9"/>
  <c r="DBE65" i="9"/>
  <c r="DDK65" i="9"/>
  <c r="DEW65" i="9"/>
  <c r="DGI65" i="9"/>
  <c r="DHO65" i="9"/>
  <c r="DIO65" i="9"/>
  <c r="DJQ65" i="9"/>
  <c r="DKU65" i="9"/>
  <c r="DLU65" i="9"/>
  <c r="DNA65" i="9"/>
  <c r="DOA65" i="9"/>
  <c r="DPG65" i="9"/>
  <c r="DQG65" i="9"/>
  <c r="DRI65" i="9"/>
  <c r="DSM65" i="9"/>
  <c r="DTM65" i="9"/>
  <c r="DUS65" i="9"/>
  <c r="DVS65" i="9"/>
  <c r="DWY65" i="9"/>
  <c r="DXY65" i="9"/>
  <c r="DZA65" i="9"/>
  <c r="EAE65" i="9"/>
  <c r="EBE65" i="9"/>
  <c r="ECC65" i="9"/>
  <c r="ECY65" i="9"/>
  <c r="EDU65" i="9"/>
  <c r="EEQ65" i="9"/>
  <c r="EFM65" i="9"/>
  <c r="EGI65" i="9"/>
  <c r="EHE65" i="9"/>
  <c r="EIA65" i="9"/>
  <c r="EIW65" i="9"/>
  <c r="EJU65" i="9"/>
  <c r="EKQ65" i="9"/>
  <c r="ELM65" i="9"/>
  <c r="EMI65" i="9"/>
  <c r="ENE65" i="9"/>
  <c r="EOA65" i="9"/>
  <c r="EOW65" i="9"/>
  <c r="EPS65" i="9"/>
  <c r="EQO65" i="9"/>
  <c r="ERM65" i="9"/>
  <c r="ESI65" i="9"/>
  <c r="ETE65" i="9"/>
  <c r="EUA65" i="9"/>
  <c r="EUW65" i="9"/>
  <c r="EVS65" i="9"/>
  <c r="EWO65" i="9"/>
  <c r="EXK65" i="9"/>
  <c r="EYG65" i="9"/>
  <c r="EZE65" i="9"/>
  <c r="FAA65" i="9"/>
  <c r="FAW65" i="9"/>
  <c r="FBS65" i="9"/>
  <c r="FCO65" i="9"/>
  <c r="FDK65" i="9"/>
  <c r="FEG65" i="9"/>
  <c r="FFC65" i="9"/>
  <c r="FFY65" i="9"/>
  <c r="FGW65" i="9"/>
  <c r="FHS65" i="9"/>
  <c r="FIO65" i="9"/>
  <c r="FJK65" i="9"/>
  <c r="FKG65" i="9"/>
  <c r="FLC65" i="9"/>
  <c r="FLY65" i="9"/>
  <c r="FMU65" i="9"/>
  <c r="FNQ65" i="9"/>
  <c r="FOO65" i="9"/>
  <c r="FPK65" i="9"/>
  <c r="FQG65" i="9"/>
  <c r="FRC65" i="9"/>
  <c r="FRY65" i="9"/>
  <c r="FSU65" i="9"/>
  <c r="FTQ65" i="9"/>
  <c r="FUM65" i="9"/>
  <c r="FVI65" i="9"/>
  <c r="FWG65" i="9"/>
  <c r="FXC65" i="9"/>
  <c r="FXY65" i="9"/>
  <c r="FYU65" i="9"/>
  <c r="FZQ65" i="9"/>
  <c r="GAK65" i="9"/>
  <c r="GBE65" i="9"/>
  <c r="GBY65" i="9"/>
  <c r="GCS65" i="9"/>
  <c r="GDM65" i="9"/>
  <c r="GEG65" i="9"/>
  <c r="GFA65" i="9"/>
  <c r="GFU65" i="9"/>
  <c r="GGO65" i="9"/>
  <c r="GHI65" i="9"/>
  <c r="GIC65" i="9"/>
  <c r="CQA65" i="9"/>
  <c r="CTE65" i="9"/>
  <c r="CVC65" i="9"/>
  <c r="CXK65" i="9"/>
  <c r="CZK65" i="9"/>
  <c r="DBS65" i="9"/>
  <c r="DDO65" i="9"/>
  <c r="DFC65" i="9"/>
  <c r="DGK65" i="9"/>
  <c r="DHQ65" i="9"/>
  <c r="DIQ65" i="9"/>
  <c r="DJW65" i="9"/>
  <c r="DKW65" i="9"/>
  <c r="DLY65" i="9"/>
  <c r="DNC65" i="9"/>
  <c r="DOC65" i="9"/>
  <c r="DPI65" i="9"/>
  <c r="DQI65" i="9"/>
  <c r="DRO65" i="9"/>
  <c r="DSO65" i="9"/>
  <c r="DTQ65" i="9"/>
  <c r="DUU65" i="9"/>
  <c r="DVU65" i="9"/>
  <c r="DXA65" i="9"/>
  <c r="DYA65" i="9"/>
  <c r="DZG65" i="9"/>
  <c r="EAG65" i="9"/>
  <c r="EBI65" i="9"/>
  <c r="ECE65" i="9"/>
  <c r="EDA65" i="9"/>
  <c r="EDW65" i="9"/>
  <c r="EES65" i="9"/>
  <c r="EFO65" i="9"/>
  <c r="EGK65" i="9"/>
  <c r="EHG65" i="9"/>
  <c r="EIC65" i="9"/>
  <c r="EJA65" i="9"/>
  <c r="EJW65" i="9"/>
  <c r="EKS65" i="9"/>
  <c r="ELO65" i="9"/>
  <c r="EMK65" i="9"/>
  <c r="ENG65" i="9"/>
  <c r="EOC65" i="9"/>
  <c r="EOY65" i="9"/>
  <c r="EPU65" i="9"/>
  <c r="EQS65" i="9"/>
  <c r="ERO65" i="9"/>
  <c r="ESK65" i="9"/>
  <c r="ETG65" i="9"/>
  <c r="EUC65" i="9"/>
  <c r="EUY65" i="9"/>
  <c r="EVU65" i="9"/>
  <c r="EWQ65" i="9"/>
  <c r="EXM65" i="9"/>
  <c r="EYK65" i="9"/>
  <c r="EZG65" i="9"/>
  <c r="FAC65" i="9"/>
  <c r="FAY65" i="9"/>
  <c r="FBU65" i="9"/>
  <c r="FCQ65" i="9"/>
  <c r="FDM65" i="9"/>
  <c r="FEI65" i="9"/>
  <c r="FFE65" i="9"/>
  <c r="FGC65" i="9"/>
  <c r="FGY65" i="9"/>
  <c r="FHU65" i="9"/>
  <c r="FIQ65" i="9"/>
  <c r="FJM65" i="9"/>
  <c r="FKI65" i="9"/>
  <c r="FLE65" i="9"/>
  <c r="FMA65" i="9"/>
  <c r="FMW65" i="9"/>
  <c r="FNU65" i="9"/>
  <c r="FOQ65" i="9"/>
  <c r="FPM65" i="9"/>
  <c r="FQI65" i="9"/>
  <c r="FRE65" i="9"/>
  <c r="FSA65" i="9"/>
  <c r="FSW65" i="9"/>
  <c r="FTS65" i="9"/>
  <c r="FUO65" i="9"/>
  <c r="FVM65" i="9"/>
  <c r="FWI65" i="9"/>
  <c r="FXE65" i="9"/>
  <c r="FYA65" i="9"/>
  <c r="FYW65" i="9"/>
  <c r="FZS65" i="9"/>
  <c r="GAM65" i="9"/>
  <c r="GBG65" i="9"/>
  <c r="GCA65" i="9"/>
  <c r="GCU65" i="9"/>
  <c r="GDO65" i="9"/>
  <c r="GEI65" i="9"/>
  <c r="GFC65" i="9"/>
  <c r="GFW65" i="9"/>
  <c r="GGQ65" i="9"/>
  <c r="GHK65" i="9"/>
  <c r="GIE65" i="9"/>
  <c r="GIY65" i="9"/>
  <c r="GJS65" i="9"/>
  <c r="GKM65" i="9"/>
  <c r="GLG65" i="9"/>
  <c r="GMA65" i="9"/>
  <c r="GMU65" i="9"/>
  <c r="GNO65" i="9"/>
  <c r="GOI65" i="9"/>
  <c r="GPC65" i="9"/>
  <c r="GPW65" i="9"/>
  <c r="GQQ65" i="9"/>
  <c r="GRK65" i="9"/>
  <c r="GSE65" i="9"/>
  <c r="GSY65" i="9"/>
  <c r="GTS65" i="9"/>
  <c r="GUM65" i="9"/>
  <c r="GVG65" i="9"/>
  <c r="GWA65" i="9"/>
  <c r="GWU65" i="9"/>
  <c r="CQC65" i="9"/>
  <c r="CTI65" i="9"/>
  <c r="CVE65" i="9"/>
  <c r="CXO65" i="9"/>
  <c r="CZM65" i="9"/>
  <c r="DBW65" i="9"/>
  <c r="DDQ65" i="9"/>
  <c r="DFG65" i="9"/>
  <c r="DGO65" i="9"/>
  <c r="DHS65" i="9"/>
  <c r="DIS65" i="9"/>
  <c r="DJY65" i="9"/>
  <c r="DKY65" i="9"/>
  <c r="DME65" i="9"/>
  <c r="DNE65" i="9"/>
  <c r="DOG65" i="9"/>
  <c r="DPK65" i="9"/>
  <c r="DQK65" i="9"/>
  <c r="DRQ65" i="9"/>
  <c r="DSQ65" i="9"/>
  <c r="DTW65" i="9"/>
  <c r="DUW65" i="9"/>
  <c r="DVY65" i="9"/>
  <c r="DXC65" i="9"/>
  <c r="DYC65" i="9"/>
  <c r="DZI65" i="9"/>
  <c r="EAI65" i="9"/>
  <c r="EBK65" i="9"/>
  <c r="ECG65" i="9"/>
  <c r="EDC65" i="9"/>
  <c r="EDY65" i="9"/>
  <c r="EEU65" i="9"/>
  <c r="EFQ65" i="9"/>
  <c r="EGM65" i="9"/>
  <c r="EHI65" i="9"/>
  <c r="EIG65" i="9"/>
  <c r="EJC65" i="9"/>
  <c r="EJY65" i="9"/>
  <c r="EKU65" i="9"/>
  <c r="ELQ65" i="9"/>
  <c r="EMM65" i="9"/>
  <c r="ENI65" i="9"/>
  <c r="EOE65" i="9"/>
  <c r="EPA65" i="9"/>
  <c r="EPY65" i="9"/>
  <c r="EQU65" i="9"/>
  <c r="ERQ65" i="9"/>
  <c r="ESM65" i="9"/>
  <c r="ETI65" i="9"/>
  <c r="EUE65" i="9"/>
  <c r="EVA65" i="9"/>
  <c r="EVW65" i="9"/>
  <c r="EWS65" i="9"/>
  <c r="EXQ65" i="9"/>
  <c r="EYM65" i="9"/>
  <c r="EZI65" i="9"/>
  <c r="FAE65" i="9"/>
  <c r="FBA65" i="9"/>
  <c r="FBW65" i="9"/>
  <c r="FCS65" i="9"/>
  <c r="FDO65" i="9"/>
  <c r="FEK65" i="9"/>
  <c r="FFI65" i="9"/>
  <c r="FGE65" i="9"/>
  <c r="FHA65" i="9"/>
  <c r="CQW65" i="9"/>
  <c r="CTK65" i="9"/>
  <c r="CVS65" i="9"/>
  <c r="CXS65" i="9"/>
  <c r="DAA65" i="9"/>
  <c r="DBY65" i="9"/>
  <c r="DDS65" i="9"/>
  <c r="DFK65" i="9"/>
  <c r="DGU65" i="9"/>
  <c r="DHU65" i="9"/>
  <c r="DIW65" i="9"/>
  <c r="DKA65" i="9"/>
  <c r="DLA65" i="9"/>
  <c r="DMG65" i="9"/>
  <c r="DNG65" i="9"/>
  <c r="DOM65" i="9"/>
  <c r="DPM65" i="9"/>
  <c r="DQO65" i="9"/>
  <c r="DRS65" i="9"/>
  <c r="DSS65" i="9"/>
  <c r="DTY65" i="9"/>
  <c r="DUY65" i="9"/>
  <c r="DWE65" i="9"/>
  <c r="DXE65" i="9"/>
  <c r="DYG65" i="9"/>
  <c r="DZK65" i="9"/>
  <c r="EAK65" i="9"/>
  <c r="EBM65" i="9"/>
  <c r="ECI65" i="9"/>
  <c r="EDE65" i="9"/>
  <c r="EEA65" i="9"/>
  <c r="EEW65" i="9"/>
  <c r="EFS65" i="9"/>
  <c r="EGO65" i="9"/>
  <c r="EHM65" i="9"/>
  <c r="EII65" i="9"/>
  <c r="EJE65" i="9"/>
  <c r="EKA65" i="9"/>
  <c r="EKW65" i="9"/>
  <c r="ELS65" i="9"/>
  <c r="EMO65" i="9"/>
  <c r="ENK65" i="9"/>
  <c r="EOG65" i="9"/>
  <c r="EPE65" i="9"/>
  <c r="EQA65" i="9"/>
  <c r="EQW65" i="9"/>
  <c r="ERS65" i="9"/>
  <c r="ESO65" i="9"/>
  <c r="ETK65" i="9"/>
  <c r="EUG65" i="9"/>
  <c r="EVC65" i="9"/>
  <c r="EVY65" i="9"/>
  <c r="EWW65" i="9"/>
  <c r="EXS65" i="9"/>
  <c r="EYO65" i="9"/>
  <c r="EZK65" i="9"/>
  <c r="FAG65" i="9"/>
  <c r="FBC65" i="9"/>
  <c r="FBY65" i="9"/>
  <c r="FCU65" i="9"/>
  <c r="FDQ65" i="9"/>
  <c r="FEO65" i="9"/>
  <c r="FFK65" i="9"/>
  <c r="FGG65" i="9"/>
  <c r="FHC65" i="9"/>
  <c r="CQY65" i="9"/>
  <c r="CTM65" i="9"/>
  <c r="CVW65" i="9"/>
  <c r="CXU65" i="9"/>
  <c r="DAE65" i="9"/>
  <c r="DCA65" i="9"/>
  <c r="DDW65" i="9"/>
  <c r="DFM65" i="9"/>
  <c r="DGW65" i="9"/>
  <c r="DHW65" i="9"/>
  <c r="DJC65" i="9"/>
  <c r="DKC65" i="9"/>
  <c r="DLE65" i="9"/>
  <c r="DMI65" i="9"/>
  <c r="DNI65" i="9"/>
  <c r="DOO65" i="9"/>
  <c r="DPO65" i="9"/>
  <c r="DQU65" i="9"/>
  <c r="DRU65" i="9"/>
  <c r="DSW65" i="9"/>
  <c r="DUA65" i="9"/>
  <c r="DVA65" i="9"/>
  <c r="DWG65" i="9"/>
  <c r="DXG65" i="9"/>
  <c r="DYM65" i="9"/>
  <c r="CRU65" i="9"/>
  <c r="CUE65" i="9"/>
  <c r="CWA65" i="9"/>
  <c r="CYM65" i="9"/>
  <c r="DAI65" i="9"/>
  <c r="DCS65" i="9"/>
  <c r="DEK65" i="9"/>
  <c r="DFS65" i="9"/>
  <c r="DHA65" i="9"/>
  <c r="DIC65" i="9"/>
  <c r="DJG65" i="9"/>
  <c r="DKG65" i="9"/>
  <c r="DLM65" i="9"/>
  <c r="DMM65" i="9"/>
  <c r="DNS65" i="9"/>
  <c r="DOS65" i="9"/>
  <c r="DPU65" i="9"/>
  <c r="DQY65" i="9"/>
  <c r="DRY65" i="9"/>
  <c r="DTE65" i="9"/>
  <c r="DUE65" i="9"/>
  <c r="DVK65" i="9"/>
  <c r="DWK65" i="9"/>
  <c r="DXM65" i="9"/>
  <c r="DYQ65" i="9"/>
  <c r="DZQ65" i="9"/>
  <c r="EAW65" i="9"/>
  <c r="EBS65" i="9"/>
  <c r="ECO65" i="9"/>
  <c r="EDK65" i="9"/>
  <c r="EEG65" i="9"/>
  <c r="EFE65" i="9"/>
  <c r="EGA65" i="9"/>
  <c r="EGW65" i="9"/>
  <c r="EHS65" i="9"/>
  <c r="EIO65" i="9"/>
  <c r="EJK65" i="9"/>
  <c r="EKG65" i="9"/>
  <c r="ELC65" i="9"/>
  <c r="ELY65" i="9"/>
  <c r="EMW65" i="9"/>
  <c r="ENS65" i="9"/>
  <c r="EOO65" i="9"/>
  <c r="EPK65" i="9"/>
  <c r="EQG65" i="9"/>
  <c r="ERC65" i="9"/>
  <c r="ERY65" i="9"/>
  <c r="ESU65" i="9"/>
  <c r="ETQ65" i="9"/>
  <c r="EUO65" i="9"/>
  <c r="EVK65" i="9"/>
  <c r="EWG65" i="9"/>
  <c r="EXC65" i="9"/>
  <c r="EXY65" i="9"/>
  <c r="EYU65" i="9"/>
  <c r="EZQ65" i="9"/>
  <c r="FAM65" i="9"/>
  <c r="FBI65" i="9"/>
  <c r="FCG65" i="9"/>
  <c r="FDC65" i="9"/>
  <c r="FDY65" i="9"/>
  <c r="FEU65" i="9"/>
  <c r="FFQ65" i="9"/>
  <c r="FGM65" i="9"/>
  <c r="FHI65" i="9"/>
  <c r="FIE65" i="9"/>
  <c r="FJA65" i="9"/>
  <c r="FJY65" i="9"/>
  <c r="FKU65" i="9"/>
  <c r="FLQ65" i="9"/>
  <c r="FMM65" i="9"/>
  <c r="FNI65" i="9"/>
  <c r="FOE65" i="9"/>
  <c r="FPA65" i="9"/>
  <c r="FPW65" i="9"/>
  <c r="FQS65" i="9"/>
  <c r="FRQ65" i="9"/>
  <c r="FSM65" i="9"/>
  <c r="FTI65" i="9"/>
  <c r="FUE65" i="9"/>
  <c r="FVA65" i="9"/>
  <c r="FVW65" i="9"/>
  <c r="FWS65" i="9"/>
  <c r="FXO65" i="9"/>
  <c r="FYK65" i="9"/>
  <c r="CRS65" i="9"/>
  <c r="DJE65" i="9"/>
  <c r="DUC65" i="9"/>
  <c r="EBQ65" i="9"/>
  <c r="EFY65" i="9"/>
  <c r="EKE65" i="9"/>
  <c r="EOM65" i="9"/>
  <c r="ESS65" i="9"/>
  <c r="EXA65" i="9"/>
  <c r="FBG65" i="9"/>
  <c r="FFO65" i="9"/>
  <c r="FIU65" i="9"/>
  <c r="FKS65" i="9"/>
  <c r="FNC65" i="9"/>
  <c r="FOY65" i="9"/>
  <c r="FRI65" i="9"/>
  <c r="FTG65" i="9"/>
  <c r="FVQ65" i="9"/>
  <c r="FXG65" i="9"/>
  <c r="FYQ65" i="9"/>
  <c r="FZW65" i="9"/>
  <c r="GAU65" i="9"/>
  <c r="GBS65" i="9"/>
  <c r="GCQ65" i="9"/>
  <c r="GDS65" i="9"/>
  <c r="GEQ65" i="9"/>
  <c r="GFO65" i="9"/>
  <c r="GGM65" i="9"/>
  <c r="GHO65" i="9"/>
  <c r="GIM65" i="9"/>
  <c r="GJI65" i="9"/>
  <c r="GKE65" i="9"/>
  <c r="GLA65" i="9"/>
  <c r="GLW65" i="9"/>
  <c r="GMS65" i="9"/>
  <c r="GNQ65" i="9"/>
  <c r="GOM65" i="9"/>
  <c r="GPI65" i="9"/>
  <c r="GQE65" i="9"/>
  <c r="GRA65" i="9"/>
  <c r="GRW65" i="9"/>
  <c r="GSS65" i="9"/>
  <c r="GTO65" i="9"/>
  <c r="GUK65" i="9"/>
  <c r="GVI65" i="9"/>
  <c r="GWE65" i="9"/>
  <c r="GXA65" i="9"/>
  <c r="GXU65" i="9"/>
  <c r="GYO65" i="9"/>
  <c r="GZI65" i="9"/>
  <c r="HAC65" i="9"/>
  <c r="HAW65" i="9"/>
  <c r="HBQ65" i="9"/>
  <c r="HCK65" i="9"/>
  <c r="HDE65" i="9"/>
  <c r="HDY65" i="9"/>
  <c r="HES65" i="9"/>
  <c r="HFM65" i="9"/>
  <c r="HGG65" i="9"/>
  <c r="HHA65" i="9"/>
  <c r="HHU65" i="9"/>
  <c r="HIO65" i="9"/>
  <c r="HJI65" i="9"/>
  <c r="HKC65" i="9"/>
  <c r="HKW65" i="9"/>
  <c r="HLQ65" i="9"/>
  <c r="HMK65" i="9"/>
  <c r="HNE65" i="9"/>
  <c r="HNY65" i="9"/>
  <c r="HOS65" i="9"/>
  <c r="HPM65" i="9"/>
  <c r="HQG65" i="9"/>
  <c r="HRA65" i="9"/>
  <c r="HRU65" i="9"/>
  <c r="HSO65" i="9"/>
  <c r="HTI65" i="9"/>
  <c r="HUC65" i="9"/>
  <c r="HUW65" i="9"/>
  <c r="HVQ65" i="9"/>
  <c r="HWK65" i="9"/>
  <c r="HXE65" i="9"/>
  <c r="HXY65" i="9"/>
  <c r="HYS65" i="9"/>
  <c r="HZM65" i="9"/>
  <c r="IAG65" i="9"/>
  <c r="IBA65" i="9"/>
  <c r="IBU65" i="9"/>
  <c r="ICO65" i="9"/>
  <c r="IDI65" i="9"/>
  <c r="IEC65" i="9"/>
  <c r="IEW65" i="9"/>
  <c r="IFQ65" i="9"/>
  <c r="IGK65" i="9"/>
  <c r="IHE65" i="9"/>
  <c r="IHY65" i="9"/>
  <c r="IIS65" i="9"/>
  <c r="IJM65" i="9"/>
  <c r="IKG65" i="9"/>
  <c r="ILA65" i="9"/>
  <c r="ILU65" i="9"/>
  <c r="IMO65" i="9"/>
  <c r="INI65" i="9"/>
  <c r="IOC65" i="9"/>
  <c r="IOW65" i="9"/>
  <c r="IPQ65" i="9"/>
  <c r="IQK65" i="9"/>
  <c r="IRE65" i="9"/>
  <c r="IRY65" i="9"/>
  <c r="ISS65" i="9"/>
  <c r="ITM65" i="9"/>
  <c r="IUG65" i="9"/>
  <c r="IVA65" i="9"/>
  <c r="IVU65" i="9"/>
  <c r="IWO65" i="9"/>
  <c r="IXI65" i="9"/>
  <c r="IYC65" i="9"/>
  <c r="IYW65" i="9"/>
  <c r="IZQ65" i="9"/>
  <c r="JAK65" i="9"/>
  <c r="JBE65" i="9"/>
  <c r="JBY65" i="9"/>
  <c r="JCS65" i="9"/>
  <c r="JDM65" i="9"/>
  <c r="JEG65" i="9"/>
  <c r="JFA65" i="9"/>
  <c r="JFU65" i="9"/>
  <c r="JGO65" i="9"/>
  <c r="JHI65" i="9"/>
  <c r="JIC65" i="9"/>
  <c r="JIW65" i="9"/>
  <c r="JJQ65" i="9"/>
  <c r="JKK65" i="9"/>
  <c r="JLE65" i="9"/>
  <c r="JLY65" i="9"/>
  <c r="JMS65" i="9"/>
  <c r="JNM65" i="9"/>
  <c r="JOG65" i="9"/>
  <c r="JPA65" i="9"/>
  <c r="JPU65" i="9"/>
  <c r="JQO65" i="9"/>
  <c r="JRI65" i="9"/>
  <c r="JSC65" i="9"/>
  <c r="JSW65" i="9"/>
  <c r="JTQ65" i="9"/>
  <c r="JUK65" i="9"/>
  <c r="JVE65" i="9"/>
  <c r="JVY65" i="9"/>
  <c r="JWS65" i="9"/>
  <c r="JXM65" i="9"/>
  <c r="JYG65" i="9"/>
  <c r="JZA65" i="9"/>
  <c r="JZU65" i="9"/>
  <c r="KAO65" i="9"/>
  <c r="KBI65" i="9"/>
  <c r="KCC65" i="9"/>
  <c r="KCW65" i="9"/>
  <c r="KDQ65" i="9"/>
  <c r="KEK65" i="9"/>
  <c r="KFE65" i="9"/>
  <c r="KFY65" i="9"/>
  <c r="KGS65" i="9"/>
  <c r="KHM65" i="9"/>
  <c r="KIG65" i="9"/>
  <c r="KJA65" i="9"/>
  <c r="KJU65" i="9"/>
  <c r="KKO65" i="9"/>
  <c r="CUA65" i="9"/>
  <c r="DKE65" i="9"/>
  <c r="DVE65" i="9"/>
  <c r="ECK65" i="9"/>
  <c r="EGS65" i="9"/>
  <c r="EKY65" i="9"/>
  <c r="EPG65" i="9"/>
  <c r="ETM65" i="9"/>
  <c r="EXU65" i="9"/>
  <c r="FCA65" i="9"/>
  <c r="FGI65" i="9"/>
  <c r="FIW65" i="9"/>
  <c r="FLG65" i="9"/>
  <c r="FNE65" i="9"/>
  <c r="FPO65" i="9"/>
  <c r="FRK65" i="9"/>
  <c r="FTU65" i="9"/>
  <c r="FVS65" i="9"/>
  <c r="FXI65" i="9"/>
  <c r="FYS65" i="9"/>
  <c r="FZY65" i="9"/>
  <c r="GAW65" i="9"/>
  <c r="GBU65" i="9"/>
  <c r="GCW65" i="9"/>
  <c r="GDU65" i="9"/>
  <c r="GES65" i="9"/>
  <c r="GFQ65" i="9"/>
  <c r="GGS65" i="9"/>
  <c r="GHQ65" i="9"/>
  <c r="GIO65" i="9"/>
  <c r="GJK65" i="9"/>
  <c r="GKG65" i="9"/>
  <c r="GLC65" i="9"/>
  <c r="GLY65" i="9"/>
  <c r="GMW65" i="9"/>
  <c r="GNS65" i="9"/>
  <c r="GOO65" i="9"/>
  <c r="GPK65" i="9"/>
  <c r="GQG65" i="9"/>
  <c r="GRC65" i="9"/>
  <c r="GRY65" i="9"/>
  <c r="GSU65" i="9"/>
  <c r="GTQ65" i="9"/>
  <c r="GUO65" i="9"/>
  <c r="GVK65" i="9"/>
  <c r="GWG65" i="9"/>
  <c r="GXC65" i="9"/>
  <c r="GXW65" i="9"/>
  <c r="GYQ65" i="9"/>
  <c r="GZK65" i="9"/>
  <c r="HAE65" i="9"/>
  <c r="HAY65" i="9"/>
  <c r="HBS65" i="9"/>
  <c r="HCM65" i="9"/>
  <c r="HDG65" i="9"/>
  <c r="HEA65" i="9"/>
  <c r="HEU65" i="9"/>
  <c r="HFO65" i="9"/>
  <c r="HGI65" i="9"/>
  <c r="HHC65" i="9"/>
  <c r="HHW65" i="9"/>
  <c r="HIQ65" i="9"/>
  <c r="HJK65" i="9"/>
  <c r="HKE65" i="9"/>
  <c r="HKY65" i="9"/>
  <c r="HLS65" i="9"/>
  <c r="HMM65" i="9"/>
  <c r="HNG65" i="9"/>
  <c r="HOA65" i="9"/>
  <c r="HOU65" i="9"/>
  <c r="HPO65" i="9"/>
  <c r="HQI65" i="9"/>
  <c r="HRC65" i="9"/>
  <c r="HRW65" i="9"/>
  <c r="HSQ65" i="9"/>
  <c r="HTK65" i="9"/>
  <c r="HUE65" i="9"/>
  <c r="HUY65" i="9"/>
  <c r="HVS65" i="9"/>
  <c r="CVY65" i="9"/>
  <c r="DLK65" i="9"/>
  <c r="DWI65" i="9"/>
  <c r="ECM65" i="9"/>
  <c r="EGU65" i="9"/>
  <c r="ELA65" i="9"/>
  <c r="EPI65" i="9"/>
  <c r="ETO65" i="9"/>
  <c r="EXW65" i="9"/>
  <c r="FCC65" i="9"/>
  <c r="FGK65" i="9"/>
  <c r="FIY65" i="9"/>
  <c r="FLI65" i="9"/>
  <c r="FNG65" i="9"/>
  <c r="FPQ65" i="9"/>
  <c r="FRM65" i="9"/>
  <c r="FTY65" i="9"/>
  <c r="FVU65" i="9"/>
  <c r="FXK65" i="9"/>
  <c r="FYY65" i="9"/>
  <c r="GAA65" i="9"/>
  <c r="GAY65" i="9"/>
  <c r="GBW65" i="9"/>
  <c r="GCY65" i="9"/>
  <c r="GDW65" i="9"/>
  <c r="GEU65" i="9"/>
  <c r="GFS65" i="9"/>
  <c r="GGU65" i="9"/>
  <c r="GHS65" i="9"/>
  <c r="GIQ65" i="9"/>
  <c r="GJM65" i="9"/>
  <c r="GKI65" i="9"/>
  <c r="GLE65" i="9"/>
  <c r="GMC65" i="9"/>
  <c r="GMY65" i="9"/>
  <c r="GNU65" i="9"/>
  <c r="GOQ65" i="9"/>
  <c r="GPM65" i="9"/>
  <c r="GQI65" i="9"/>
  <c r="GRE65" i="9"/>
  <c r="GSA65" i="9"/>
  <c r="GSW65" i="9"/>
  <c r="GTU65" i="9"/>
  <c r="GUQ65" i="9"/>
  <c r="GVM65" i="9"/>
  <c r="GWI65" i="9"/>
  <c r="GXE65" i="9"/>
  <c r="GXY65" i="9"/>
  <c r="GYS65" i="9"/>
  <c r="GZM65" i="9"/>
  <c r="HAG65" i="9"/>
  <c r="HBA65" i="9"/>
  <c r="HBU65" i="9"/>
  <c r="HCO65" i="9"/>
  <c r="HDI65" i="9"/>
  <c r="HEC65" i="9"/>
  <c r="HEW65" i="9"/>
  <c r="HFQ65" i="9"/>
  <c r="HGK65" i="9"/>
  <c r="HHE65" i="9"/>
  <c r="HHY65" i="9"/>
  <c r="HIS65" i="9"/>
  <c r="HJM65" i="9"/>
  <c r="HKG65" i="9"/>
  <c r="HLA65" i="9"/>
  <c r="HLU65" i="9"/>
  <c r="HMO65" i="9"/>
  <c r="HNI65" i="9"/>
  <c r="HOC65" i="9"/>
  <c r="HOW65" i="9"/>
  <c r="HPQ65" i="9"/>
  <c r="HQK65" i="9"/>
  <c r="HRE65" i="9"/>
  <c r="HRY65" i="9"/>
  <c r="HSS65" i="9"/>
  <c r="HTM65" i="9"/>
  <c r="HUG65" i="9"/>
  <c r="HVA65" i="9"/>
  <c r="HVU65" i="9"/>
  <c r="HWO65" i="9"/>
  <c r="HXI65" i="9"/>
  <c r="HYC65" i="9"/>
  <c r="HYW65" i="9"/>
  <c r="HZQ65" i="9"/>
  <c r="IAK65" i="9"/>
  <c r="CYG65" i="9"/>
  <c r="DMK65" i="9"/>
  <c r="DXI65" i="9"/>
  <c r="EDG65" i="9"/>
  <c r="EHO65" i="9"/>
  <c r="ELU65" i="9"/>
  <c r="EQC65" i="9"/>
  <c r="EUI65" i="9"/>
  <c r="EYQ65" i="9"/>
  <c r="FCW65" i="9"/>
  <c r="FHE65" i="9"/>
  <c r="FJO65" i="9"/>
  <c r="FLM65" i="9"/>
  <c r="FNW65" i="9"/>
  <c r="FPS65" i="9"/>
  <c r="FSC65" i="9"/>
  <c r="FUA65" i="9"/>
  <c r="FWA65" i="9"/>
  <c r="FXM65" i="9"/>
  <c r="FZA65" i="9"/>
  <c r="GAC65" i="9"/>
  <c r="GBA65" i="9"/>
  <c r="GCC65" i="9"/>
  <c r="GDA65" i="9"/>
  <c r="GDY65" i="9"/>
  <c r="GEW65" i="9"/>
  <c r="GFY65" i="9"/>
  <c r="GGW65" i="9"/>
  <c r="GHU65" i="9"/>
  <c r="GIS65" i="9"/>
  <c r="GJO65" i="9"/>
  <c r="GKK65" i="9"/>
  <c r="GLI65" i="9"/>
  <c r="GME65" i="9"/>
  <c r="GNA65" i="9"/>
  <c r="GNW65" i="9"/>
  <c r="GOS65" i="9"/>
  <c r="GPO65" i="9"/>
  <c r="GQK65" i="9"/>
  <c r="GRG65" i="9"/>
  <c r="GSC65" i="9"/>
  <c r="GTA65" i="9"/>
  <c r="GTW65" i="9"/>
  <c r="GUS65" i="9"/>
  <c r="GVO65" i="9"/>
  <c r="GWK65" i="9"/>
  <c r="GXG65" i="9"/>
  <c r="GYA65" i="9"/>
  <c r="GYU65" i="9"/>
  <c r="GZO65" i="9"/>
  <c r="HAI65" i="9"/>
  <c r="HBC65" i="9"/>
  <c r="HBW65" i="9"/>
  <c r="HCQ65" i="9"/>
  <c r="HDK65" i="9"/>
  <c r="HEE65" i="9"/>
  <c r="HEY65" i="9"/>
  <c r="HFS65" i="9"/>
  <c r="HGM65" i="9"/>
  <c r="HHG65" i="9"/>
  <c r="HIA65" i="9"/>
  <c r="HIU65" i="9"/>
  <c r="HJO65" i="9"/>
  <c r="HKI65" i="9"/>
  <c r="HLC65" i="9"/>
  <c r="HLW65" i="9"/>
  <c r="HMQ65" i="9"/>
  <c r="HNK65" i="9"/>
  <c r="HOE65" i="9"/>
  <c r="HOY65" i="9"/>
  <c r="HPS65" i="9"/>
  <c r="DAG65" i="9"/>
  <c r="DNM65" i="9"/>
  <c r="DYO65" i="9"/>
  <c r="EDI65" i="9"/>
  <c r="EHQ65" i="9"/>
  <c r="ELW65" i="9"/>
  <c r="EQE65" i="9"/>
  <c r="EUK65" i="9"/>
  <c r="EYS65" i="9"/>
  <c r="FDA65" i="9"/>
  <c r="FHG65" i="9"/>
  <c r="FJQ65" i="9"/>
  <c r="FLO65" i="9"/>
  <c r="FNY65" i="9"/>
  <c r="FPU65" i="9"/>
  <c r="FSE65" i="9"/>
  <c r="FUC65" i="9"/>
  <c r="FWK65" i="9"/>
  <c r="FXU65" i="9"/>
  <c r="FZC65" i="9"/>
  <c r="GAE65" i="9"/>
  <c r="GBC65" i="9"/>
  <c r="GCE65" i="9"/>
  <c r="GDC65" i="9"/>
  <c r="GEA65" i="9"/>
  <c r="GEY65" i="9"/>
  <c r="GGA65" i="9"/>
  <c r="GGY65" i="9"/>
  <c r="GHW65" i="9"/>
  <c r="GIU65" i="9"/>
  <c r="GJQ65" i="9"/>
  <c r="GKO65" i="9"/>
  <c r="GLK65" i="9"/>
  <c r="GMG65" i="9"/>
  <c r="GNC65" i="9"/>
  <c r="GNY65" i="9"/>
  <c r="GOU65" i="9"/>
  <c r="GPQ65" i="9"/>
  <c r="GQM65" i="9"/>
  <c r="GRI65" i="9"/>
  <c r="GSG65" i="9"/>
  <c r="GTC65" i="9"/>
  <c r="GTY65" i="9"/>
  <c r="GUU65" i="9"/>
  <c r="GVQ65" i="9"/>
  <c r="GWM65" i="9"/>
  <c r="GXI65" i="9"/>
  <c r="GYC65" i="9"/>
  <c r="GYW65" i="9"/>
  <c r="GZQ65" i="9"/>
  <c r="HAK65" i="9"/>
  <c r="HBE65" i="9"/>
  <c r="HBY65" i="9"/>
  <c r="HCS65" i="9"/>
  <c r="HDM65" i="9"/>
  <c r="HEG65" i="9"/>
  <c r="HFA65" i="9"/>
  <c r="HFU65" i="9"/>
  <c r="HGO65" i="9"/>
  <c r="HHI65" i="9"/>
  <c r="HIC65" i="9"/>
  <c r="HIW65" i="9"/>
  <c r="HJQ65" i="9"/>
  <c r="HKK65" i="9"/>
  <c r="HLE65" i="9"/>
  <c r="HLY65" i="9"/>
  <c r="HMS65" i="9"/>
  <c r="HNM65" i="9"/>
  <c r="HOG65" i="9"/>
  <c r="HPA65" i="9"/>
  <c r="HPU65" i="9"/>
  <c r="HQO65" i="9"/>
  <c r="HRI65" i="9"/>
  <c r="HSC65" i="9"/>
  <c r="HSW65" i="9"/>
  <c r="HTQ65" i="9"/>
  <c r="HUK65" i="9"/>
  <c r="HVE65" i="9"/>
  <c r="HVY65" i="9"/>
  <c r="DCO65" i="9"/>
  <c r="DOQ65" i="9"/>
  <c r="DZM65" i="9"/>
  <c r="EEC65" i="9"/>
  <c r="EIK65" i="9"/>
  <c r="EMQ65" i="9"/>
  <c r="EQY65" i="9"/>
  <c r="EVE65" i="9"/>
  <c r="EZM65" i="9"/>
  <c r="FDU65" i="9"/>
  <c r="FHW65" i="9"/>
  <c r="FJS65" i="9"/>
  <c r="FMC65" i="9"/>
  <c r="FOA65" i="9"/>
  <c r="FQK65" i="9"/>
  <c r="FSG65" i="9"/>
  <c r="FUS65" i="9"/>
  <c r="FWM65" i="9"/>
  <c r="FXW65" i="9"/>
  <c r="FZE65" i="9"/>
  <c r="GAG65" i="9"/>
  <c r="GBI65" i="9"/>
  <c r="GCG65" i="9"/>
  <c r="GDE65" i="9"/>
  <c r="GEC65" i="9"/>
  <c r="GFE65" i="9"/>
  <c r="GGC65" i="9"/>
  <c r="GHA65" i="9"/>
  <c r="GHY65" i="9"/>
  <c r="GIW65" i="9"/>
  <c r="GJU65" i="9"/>
  <c r="GKQ65" i="9"/>
  <c r="GLM65" i="9"/>
  <c r="GMI65" i="9"/>
  <c r="GNE65" i="9"/>
  <c r="GOA65" i="9"/>
  <c r="GOW65" i="9"/>
  <c r="GPS65" i="9"/>
  <c r="GQO65" i="9"/>
  <c r="GRM65" i="9"/>
  <c r="GSI65" i="9"/>
  <c r="GTE65" i="9"/>
  <c r="GUA65" i="9"/>
  <c r="GUW65" i="9"/>
  <c r="GVS65" i="9"/>
  <c r="GWO65" i="9"/>
  <c r="GXK65" i="9"/>
  <c r="GYE65" i="9"/>
  <c r="GYY65" i="9"/>
  <c r="GZS65" i="9"/>
  <c r="HAM65" i="9"/>
  <c r="HBG65" i="9"/>
  <c r="HCA65" i="9"/>
  <c r="HCU65" i="9"/>
  <c r="HDO65" i="9"/>
  <c r="HEI65" i="9"/>
  <c r="HFC65" i="9"/>
  <c r="HFW65" i="9"/>
  <c r="HGQ65" i="9"/>
  <c r="DEG65" i="9"/>
  <c r="DPQ65" i="9"/>
  <c r="DZO65" i="9"/>
  <c r="EEE65" i="9"/>
  <c r="EIM65" i="9"/>
  <c r="EMS65" i="9"/>
  <c r="ERA65" i="9"/>
  <c r="EVI65" i="9"/>
  <c r="EZO65" i="9"/>
  <c r="FDW65" i="9"/>
  <c r="FHY65" i="9"/>
  <c r="FJU65" i="9"/>
  <c r="FMG65" i="9"/>
  <c r="FOC65" i="9"/>
  <c r="FQM65" i="9"/>
  <c r="FSK65" i="9"/>
  <c r="FUU65" i="9"/>
  <c r="FWO65" i="9"/>
  <c r="FYC65" i="9"/>
  <c r="FZI65" i="9"/>
  <c r="GAI65" i="9"/>
  <c r="GBK65" i="9"/>
  <c r="GCI65" i="9"/>
  <c r="GDG65" i="9"/>
  <c r="GEE65" i="9"/>
  <c r="GFG65" i="9"/>
  <c r="GGE65" i="9"/>
  <c r="GHC65" i="9"/>
  <c r="GIA65" i="9"/>
  <c r="GJA65" i="9"/>
  <c r="GJW65" i="9"/>
  <c r="GKS65" i="9"/>
  <c r="GLO65" i="9"/>
  <c r="GMK65" i="9"/>
  <c r="GNG65" i="9"/>
  <c r="GOC65" i="9"/>
  <c r="GOY65" i="9"/>
  <c r="GPU65" i="9"/>
  <c r="GQS65" i="9"/>
  <c r="GRO65" i="9"/>
  <c r="GSK65" i="9"/>
  <c r="GTG65" i="9"/>
  <c r="GUC65" i="9"/>
  <c r="GUY65" i="9"/>
  <c r="GVU65" i="9"/>
  <c r="GWQ65" i="9"/>
  <c r="GXM65" i="9"/>
  <c r="GYG65" i="9"/>
  <c r="GZA65" i="9"/>
  <c r="GZU65" i="9"/>
  <c r="HAO65" i="9"/>
  <c r="HBI65" i="9"/>
  <c r="HCC65" i="9"/>
  <c r="HCW65" i="9"/>
  <c r="HDQ65" i="9"/>
  <c r="HEK65" i="9"/>
  <c r="HFE65" i="9"/>
  <c r="HFY65" i="9"/>
  <c r="DFO65" i="9"/>
  <c r="DQW65" i="9"/>
  <c r="EAO65" i="9"/>
  <c r="EEY65" i="9"/>
  <c r="EJG65" i="9"/>
  <c r="ENM65" i="9"/>
  <c r="ERU65" i="9"/>
  <c r="EWC65" i="9"/>
  <c r="FAI65" i="9"/>
  <c r="FEQ65" i="9"/>
  <c r="FIA65" i="9"/>
  <c r="FKK65" i="9"/>
  <c r="FMI65" i="9"/>
  <c r="FOS65" i="9"/>
  <c r="FQO65" i="9"/>
  <c r="FSY65" i="9"/>
  <c r="FUW65" i="9"/>
  <c r="FWQ65" i="9"/>
  <c r="FYE65" i="9"/>
  <c r="FZM65" i="9"/>
  <c r="GAO65" i="9"/>
  <c r="GBM65" i="9"/>
  <c r="GCK65" i="9"/>
  <c r="GDI65" i="9"/>
  <c r="GEK65" i="9"/>
  <c r="GFI65" i="9"/>
  <c r="GGG65" i="9"/>
  <c r="GHE65" i="9"/>
  <c r="GIG65" i="9"/>
  <c r="GJC65" i="9"/>
  <c r="GJY65" i="9"/>
  <c r="GKU65" i="9"/>
  <c r="GLQ65" i="9"/>
  <c r="GMM65" i="9"/>
  <c r="GNI65" i="9"/>
  <c r="GOE65" i="9"/>
  <c r="GPA65" i="9"/>
  <c r="GPY65" i="9"/>
  <c r="GQU65" i="9"/>
  <c r="GRQ65" i="9"/>
  <c r="DGY65" i="9"/>
  <c r="DRW65" i="9"/>
  <c r="EAU65" i="9"/>
  <c r="EFA65" i="9"/>
  <c r="EJI65" i="9"/>
  <c r="ENQ65" i="9"/>
  <c r="ERW65" i="9"/>
  <c r="EWE65" i="9"/>
  <c r="FAK65" i="9"/>
  <c r="FES65" i="9"/>
  <c r="FIC65" i="9"/>
  <c r="FKM65" i="9"/>
  <c r="FMK65" i="9"/>
  <c r="FOU65" i="9"/>
  <c r="FQQ65" i="9"/>
  <c r="FTA65" i="9"/>
  <c r="FUY65" i="9"/>
  <c r="FWW65" i="9"/>
  <c r="FYG65" i="9"/>
  <c r="FZO65" i="9"/>
  <c r="GAQ65" i="9"/>
  <c r="GBO65" i="9"/>
  <c r="GCM65" i="9"/>
  <c r="GDK65" i="9"/>
  <c r="GEM65" i="9"/>
  <c r="GFK65" i="9"/>
  <c r="GGI65" i="9"/>
  <c r="GHG65" i="9"/>
  <c r="GII65" i="9"/>
  <c r="GJE65" i="9"/>
  <c r="GKA65" i="9"/>
  <c r="GKW65" i="9"/>
  <c r="GLS65" i="9"/>
  <c r="GMO65" i="9"/>
  <c r="GNK65" i="9"/>
  <c r="GOG65" i="9"/>
  <c r="GPE65" i="9"/>
  <c r="GQA65" i="9"/>
  <c r="GQW65" i="9"/>
  <c r="GRS65" i="9"/>
  <c r="GSO65" i="9"/>
  <c r="GTK65" i="9"/>
  <c r="GUG65" i="9"/>
  <c r="DHY65" i="9"/>
  <c r="FIS65" i="9"/>
  <c r="GAS65" i="9"/>
  <c r="GKC65" i="9"/>
  <c r="GSM65" i="9"/>
  <c r="GVY65" i="9"/>
  <c r="GYM65" i="9"/>
  <c r="HBK65" i="9"/>
  <c r="HDU65" i="9"/>
  <c r="HGE65" i="9"/>
  <c r="HIE65" i="9"/>
  <c r="HJS65" i="9"/>
  <c r="HLG65" i="9"/>
  <c r="HMU65" i="9"/>
  <c r="HOI65" i="9"/>
  <c r="HPW65" i="9"/>
  <c r="HQY65" i="9"/>
  <c r="HSI65" i="9"/>
  <c r="HTS65" i="9"/>
  <c r="HUU65" i="9"/>
  <c r="HWE65" i="9"/>
  <c r="HXC65" i="9"/>
  <c r="HYE65" i="9"/>
  <c r="HZC65" i="9"/>
  <c r="IAA65" i="9"/>
  <c r="IAY65" i="9"/>
  <c r="IBW65" i="9"/>
  <c r="ICS65" i="9"/>
  <c r="IDO65" i="9"/>
  <c r="IEK65" i="9"/>
  <c r="IFG65" i="9"/>
  <c r="IGC65" i="9"/>
  <c r="IGY65" i="9"/>
  <c r="IHU65" i="9"/>
  <c r="IIQ65" i="9"/>
  <c r="IJO65" i="9"/>
  <c r="IKK65" i="9"/>
  <c r="ILG65" i="9"/>
  <c r="IMC65" i="9"/>
  <c r="IMY65" i="9"/>
  <c r="INU65" i="9"/>
  <c r="IOQ65" i="9"/>
  <c r="IPM65" i="9"/>
  <c r="IQI65" i="9"/>
  <c r="IRG65" i="9"/>
  <c r="ISC65" i="9"/>
  <c r="ISY65" i="9"/>
  <c r="ITU65" i="9"/>
  <c r="IUQ65" i="9"/>
  <c r="IVM65" i="9"/>
  <c r="IWI65" i="9"/>
  <c r="IXE65" i="9"/>
  <c r="IYA65" i="9"/>
  <c r="IYY65" i="9"/>
  <c r="IZU65" i="9"/>
  <c r="JAQ65" i="9"/>
  <c r="JBM65" i="9"/>
  <c r="JCI65" i="9"/>
  <c r="JDE65" i="9"/>
  <c r="JEA65" i="9"/>
  <c r="JEW65" i="9"/>
  <c r="JFS65" i="9"/>
  <c r="JGQ65" i="9"/>
  <c r="JHM65" i="9"/>
  <c r="JII65" i="9"/>
  <c r="JJE65" i="9"/>
  <c r="JKA65" i="9"/>
  <c r="JKW65" i="9"/>
  <c r="JLS65" i="9"/>
  <c r="JMO65" i="9"/>
  <c r="JNK65" i="9"/>
  <c r="JOI65" i="9"/>
  <c r="JPE65" i="9"/>
  <c r="JQA65" i="9"/>
  <c r="JQW65" i="9"/>
  <c r="JRS65" i="9"/>
  <c r="JSO65" i="9"/>
  <c r="JTK65" i="9"/>
  <c r="JUG65" i="9"/>
  <c r="JVC65" i="9"/>
  <c r="JWA65" i="9"/>
  <c r="JWW65" i="9"/>
  <c r="JXS65" i="9"/>
  <c r="JYO65" i="9"/>
  <c r="JZK65" i="9"/>
  <c r="KAG65" i="9"/>
  <c r="KBC65" i="9"/>
  <c r="KBY65" i="9"/>
  <c r="KCU65" i="9"/>
  <c r="KDS65" i="9"/>
  <c r="KEO65" i="9"/>
  <c r="KFK65" i="9"/>
  <c r="KGG65" i="9"/>
  <c r="KHC65" i="9"/>
  <c r="KHY65" i="9"/>
  <c r="KIU65" i="9"/>
  <c r="KJQ65" i="9"/>
  <c r="KKM65" i="9"/>
  <c r="KLI65" i="9"/>
  <c r="KMC65" i="9"/>
  <c r="KMW65" i="9"/>
  <c r="KNQ65" i="9"/>
  <c r="KOK65" i="9"/>
  <c r="KPE65" i="9"/>
  <c r="KPY65" i="9"/>
  <c r="KQS65" i="9"/>
  <c r="KRM65" i="9"/>
  <c r="KSG65" i="9"/>
  <c r="KTA65" i="9"/>
  <c r="KTU65" i="9"/>
  <c r="KUO65" i="9"/>
  <c r="KVI65" i="9"/>
  <c r="KWC65" i="9"/>
  <c r="KWW65" i="9"/>
  <c r="KXQ65" i="9"/>
  <c r="KYK65" i="9"/>
  <c r="KZE65" i="9"/>
  <c r="KZY65" i="9"/>
  <c r="LAS65" i="9"/>
  <c r="LBM65" i="9"/>
  <c r="LCG65" i="9"/>
  <c r="LDA65" i="9"/>
  <c r="LDU65" i="9"/>
  <c r="LEO65" i="9"/>
  <c r="LFI65" i="9"/>
  <c r="LGC65" i="9"/>
  <c r="LGW65" i="9"/>
  <c r="LHQ65" i="9"/>
  <c r="LIK65" i="9"/>
  <c r="LJE65" i="9"/>
  <c r="LJY65" i="9"/>
  <c r="LKS65" i="9"/>
  <c r="LLM65" i="9"/>
  <c r="LMG65" i="9"/>
  <c r="LNA65" i="9"/>
  <c r="LNU65" i="9"/>
  <c r="LOO65" i="9"/>
  <c r="LPI65" i="9"/>
  <c r="DTC65" i="9"/>
  <c r="FKO65" i="9"/>
  <c r="GBQ65" i="9"/>
  <c r="GKY65" i="9"/>
  <c r="GSQ65" i="9"/>
  <c r="GWC65" i="9"/>
  <c r="GZC65" i="9"/>
  <c r="HBM65" i="9"/>
  <c r="HDW65" i="9"/>
  <c r="HGS65" i="9"/>
  <c r="HIG65" i="9"/>
  <c r="HJU65" i="9"/>
  <c r="HLI65" i="9"/>
  <c r="HMW65" i="9"/>
  <c r="HOK65" i="9"/>
  <c r="HPY65" i="9"/>
  <c r="HRG65" i="9"/>
  <c r="HSK65" i="9"/>
  <c r="HTU65" i="9"/>
  <c r="HVC65" i="9"/>
  <c r="HWG65" i="9"/>
  <c r="HXG65" i="9"/>
  <c r="HYG65" i="9"/>
  <c r="HZE65" i="9"/>
  <c r="IAC65" i="9"/>
  <c r="IBC65" i="9"/>
  <c r="IBY65" i="9"/>
  <c r="ICU65" i="9"/>
  <c r="IDQ65" i="9"/>
  <c r="IEM65" i="9"/>
  <c r="IFI65" i="9"/>
  <c r="IGE65" i="9"/>
  <c r="IHA65" i="9"/>
  <c r="IHW65" i="9"/>
  <c r="IIU65" i="9"/>
  <c r="IJQ65" i="9"/>
  <c r="IKM65" i="9"/>
  <c r="ILI65" i="9"/>
  <c r="IME65" i="9"/>
  <c r="INA65" i="9"/>
  <c r="INW65" i="9"/>
  <c r="IOS65" i="9"/>
  <c r="IPO65" i="9"/>
  <c r="IQM65" i="9"/>
  <c r="IRI65" i="9"/>
  <c r="ISE65" i="9"/>
  <c r="ITA65" i="9"/>
  <c r="ITW65" i="9"/>
  <c r="IUS65" i="9"/>
  <c r="IVO65" i="9"/>
  <c r="IWK65" i="9"/>
  <c r="IXG65" i="9"/>
  <c r="IYE65" i="9"/>
  <c r="IZA65" i="9"/>
  <c r="IZW65" i="9"/>
  <c r="JAS65" i="9"/>
  <c r="JBO65" i="9"/>
  <c r="JCK65" i="9"/>
  <c r="JDG65" i="9"/>
  <c r="JEC65" i="9"/>
  <c r="JEY65" i="9"/>
  <c r="JFW65" i="9"/>
  <c r="JGS65" i="9"/>
  <c r="JHO65" i="9"/>
  <c r="JIK65" i="9"/>
  <c r="JJG65" i="9"/>
  <c r="JKC65" i="9"/>
  <c r="JKY65" i="9"/>
  <c r="JLU65" i="9"/>
  <c r="JMQ65" i="9"/>
  <c r="JNO65" i="9"/>
  <c r="JOK65" i="9"/>
  <c r="JPG65" i="9"/>
  <c r="JQC65" i="9"/>
  <c r="JQY65" i="9"/>
  <c r="JRU65" i="9"/>
  <c r="JSQ65" i="9"/>
  <c r="JTM65" i="9"/>
  <c r="JUI65" i="9"/>
  <c r="JVG65" i="9"/>
  <c r="JWC65" i="9"/>
  <c r="JWY65" i="9"/>
  <c r="JXU65" i="9"/>
  <c r="JYQ65" i="9"/>
  <c r="JZM65" i="9"/>
  <c r="EBO65" i="9"/>
  <c r="FNA65" i="9"/>
  <c r="GCO65" i="9"/>
  <c r="GLU65" i="9"/>
  <c r="GTI65" i="9"/>
  <c r="GWS65" i="9"/>
  <c r="GZE65" i="9"/>
  <c r="HBO65" i="9"/>
  <c r="HEM65" i="9"/>
  <c r="HGU65" i="9"/>
  <c r="HII65" i="9"/>
  <c r="HJW65" i="9"/>
  <c r="HLK65" i="9"/>
  <c r="HMY65" i="9"/>
  <c r="HOM65" i="9"/>
  <c r="HQA65" i="9"/>
  <c r="HRK65" i="9"/>
  <c r="HSM65" i="9"/>
  <c r="HTW65" i="9"/>
  <c r="HVG65" i="9"/>
  <c r="HWI65" i="9"/>
  <c r="HXK65" i="9"/>
  <c r="HYI65" i="9"/>
  <c r="HZG65" i="9"/>
  <c r="IAE65" i="9"/>
  <c r="IBE65" i="9"/>
  <c r="ICA65" i="9"/>
  <c r="ICW65" i="9"/>
  <c r="IDS65" i="9"/>
  <c r="IEO65" i="9"/>
  <c r="IFK65" i="9"/>
  <c r="IGG65" i="9"/>
  <c r="IHC65" i="9"/>
  <c r="IIA65" i="9"/>
  <c r="IIW65" i="9"/>
  <c r="IJS65" i="9"/>
  <c r="IKO65" i="9"/>
  <c r="ILK65" i="9"/>
  <c r="IMG65" i="9"/>
  <c r="INC65" i="9"/>
  <c r="INY65" i="9"/>
  <c r="IOU65" i="9"/>
  <c r="IPS65" i="9"/>
  <c r="IQO65" i="9"/>
  <c r="IRK65" i="9"/>
  <c r="ISG65" i="9"/>
  <c r="ITC65" i="9"/>
  <c r="ITY65" i="9"/>
  <c r="IUU65" i="9"/>
  <c r="IVQ65" i="9"/>
  <c r="IWM65" i="9"/>
  <c r="IXK65" i="9"/>
  <c r="IYG65" i="9"/>
  <c r="IZC65" i="9"/>
  <c r="IZY65" i="9"/>
  <c r="JAU65" i="9"/>
  <c r="JBQ65" i="9"/>
  <c r="JCM65" i="9"/>
  <c r="JDI65" i="9"/>
  <c r="JEE65" i="9"/>
  <c r="JFC65" i="9"/>
  <c r="JFY65" i="9"/>
  <c r="JGU65" i="9"/>
  <c r="JHQ65" i="9"/>
  <c r="JIM65" i="9"/>
  <c r="JJI65" i="9"/>
  <c r="JKE65" i="9"/>
  <c r="JLA65" i="9"/>
  <c r="JLW65" i="9"/>
  <c r="JMU65" i="9"/>
  <c r="JNQ65" i="9"/>
  <c r="JOM65" i="9"/>
  <c r="JPI65" i="9"/>
  <c r="JQE65" i="9"/>
  <c r="JRA65" i="9"/>
  <c r="JRW65" i="9"/>
  <c r="JSS65" i="9"/>
  <c r="JTO65" i="9"/>
  <c r="JUM65" i="9"/>
  <c r="JVI65" i="9"/>
  <c r="JWE65" i="9"/>
  <c r="JXA65" i="9"/>
  <c r="JXW65" i="9"/>
  <c r="JYS65" i="9"/>
  <c r="JZO65" i="9"/>
  <c r="KAK65" i="9"/>
  <c r="KBG65" i="9"/>
  <c r="KCE65" i="9"/>
  <c r="KDA65" i="9"/>
  <c r="KDW65" i="9"/>
  <c r="KES65" i="9"/>
  <c r="KFO65" i="9"/>
  <c r="KGK65" i="9"/>
  <c r="KHG65" i="9"/>
  <c r="KIC65" i="9"/>
  <c r="KIY65" i="9"/>
  <c r="EFU65" i="9"/>
  <c r="FOW65" i="9"/>
  <c r="GDQ65" i="9"/>
  <c r="GMQ65" i="9"/>
  <c r="GTM65" i="9"/>
  <c r="GWW65" i="9"/>
  <c r="GZG65" i="9"/>
  <c r="HCE65" i="9"/>
  <c r="HEO65" i="9"/>
  <c r="HGW65" i="9"/>
  <c r="HIK65" i="9"/>
  <c r="HJY65" i="9"/>
  <c r="HLM65" i="9"/>
  <c r="HNA65" i="9"/>
  <c r="HOO65" i="9"/>
  <c r="HQC65" i="9"/>
  <c r="HRM65" i="9"/>
  <c r="HSU65" i="9"/>
  <c r="HTY65" i="9"/>
  <c r="HVI65" i="9"/>
  <c r="HWM65" i="9"/>
  <c r="HXM65" i="9"/>
  <c r="HYK65" i="9"/>
  <c r="HZI65" i="9"/>
  <c r="IAI65" i="9"/>
  <c r="IBG65" i="9"/>
  <c r="ICC65" i="9"/>
  <c r="ICY65" i="9"/>
  <c r="IDU65" i="9"/>
  <c r="IEQ65" i="9"/>
  <c r="IFM65" i="9"/>
  <c r="IGI65" i="9"/>
  <c r="IHG65" i="9"/>
  <c r="IIC65" i="9"/>
  <c r="IIY65" i="9"/>
  <c r="IJU65" i="9"/>
  <c r="IKQ65" i="9"/>
  <c r="ILM65" i="9"/>
  <c r="IMI65" i="9"/>
  <c r="INE65" i="9"/>
  <c r="IOA65" i="9"/>
  <c r="IOY65" i="9"/>
  <c r="IPU65" i="9"/>
  <c r="IQQ65" i="9"/>
  <c r="IRM65" i="9"/>
  <c r="ISI65" i="9"/>
  <c r="ITE65" i="9"/>
  <c r="IUA65" i="9"/>
  <c r="IUW65" i="9"/>
  <c r="IVS65" i="9"/>
  <c r="IWQ65" i="9"/>
  <c r="IXM65" i="9"/>
  <c r="IYI65" i="9"/>
  <c r="IZE65" i="9"/>
  <c r="JAA65" i="9"/>
  <c r="JAW65" i="9"/>
  <c r="JBS65" i="9"/>
  <c r="JCO65" i="9"/>
  <c r="JDK65" i="9"/>
  <c r="JEI65" i="9"/>
  <c r="JFE65" i="9"/>
  <c r="JGA65" i="9"/>
  <c r="JGW65" i="9"/>
  <c r="JHS65" i="9"/>
  <c r="JIO65" i="9"/>
  <c r="JJK65" i="9"/>
  <c r="JKG65" i="9"/>
  <c r="JLC65" i="9"/>
  <c r="JMA65" i="9"/>
  <c r="JMW65" i="9"/>
  <c r="JNS65" i="9"/>
  <c r="JOO65" i="9"/>
  <c r="JPK65" i="9"/>
  <c r="JQG65" i="9"/>
  <c r="JRC65" i="9"/>
  <c r="JRY65" i="9"/>
  <c r="JSU65" i="9"/>
  <c r="EKC65" i="9"/>
  <c r="FRG65" i="9"/>
  <c r="GEO65" i="9"/>
  <c r="GNM65" i="9"/>
  <c r="GUE65" i="9"/>
  <c r="GWY65" i="9"/>
  <c r="GZW65" i="9"/>
  <c r="HCG65" i="9"/>
  <c r="HEQ65" i="9"/>
  <c r="HGY65" i="9"/>
  <c r="HIM65" i="9"/>
  <c r="HKA65" i="9"/>
  <c r="HLO65" i="9"/>
  <c r="HNC65" i="9"/>
  <c r="HOQ65" i="9"/>
  <c r="HQE65" i="9"/>
  <c r="HRO65" i="9"/>
  <c r="HSY65" i="9"/>
  <c r="HUA65" i="9"/>
  <c r="HVK65" i="9"/>
  <c r="HWQ65" i="9"/>
  <c r="HXO65" i="9"/>
  <c r="HYM65" i="9"/>
  <c r="HZK65" i="9"/>
  <c r="IAM65" i="9"/>
  <c r="IBI65" i="9"/>
  <c r="ICE65" i="9"/>
  <c r="IDA65" i="9"/>
  <c r="IDW65" i="9"/>
  <c r="IES65" i="9"/>
  <c r="IFO65" i="9"/>
  <c r="IGM65" i="9"/>
  <c r="IHI65" i="9"/>
  <c r="IIE65" i="9"/>
  <c r="IJA65" i="9"/>
  <c r="IJW65" i="9"/>
  <c r="IKS65" i="9"/>
  <c r="ILO65" i="9"/>
  <c r="IMK65" i="9"/>
  <c r="ING65" i="9"/>
  <c r="IOE65" i="9"/>
  <c r="IPA65" i="9"/>
  <c r="IPW65" i="9"/>
  <c r="IQS65" i="9"/>
  <c r="IRO65" i="9"/>
  <c r="ISK65" i="9"/>
  <c r="ITG65" i="9"/>
  <c r="IUC65" i="9"/>
  <c r="IUY65" i="9"/>
  <c r="IVW65" i="9"/>
  <c r="IWS65" i="9"/>
  <c r="IXO65" i="9"/>
  <c r="IYK65" i="9"/>
  <c r="IZG65" i="9"/>
  <c r="JAC65" i="9"/>
  <c r="JAY65" i="9"/>
  <c r="JBU65" i="9"/>
  <c r="JCQ65" i="9"/>
  <c r="JDO65" i="9"/>
  <c r="JEK65" i="9"/>
  <c r="JFG65" i="9"/>
  <c r="JGC65" i="9"/>
  <c r="JGY65" i="9"/>
  <c r="JHU65" i="9"/>
  <c r="JIQ65" i="9"/>
  <c r="JJM65" i="9"/>
  <c r="JKI65" i="9"/>
  <c r="JLG65" i="9"/>
  <c r="JMC65" i="9"/>
  <c r="JMY65" i="9"/>
  <c r="JNU65" i="9"/>
  <c r="JOQ65" i="9"/>
  <c r="JPM65" i="9"/>
  <c r="JQI65" i="9"/>
  <c r="JRE65" i="9"/>
  <c r="JSA65" i="9"/>
  <c r="JSY65" i="9"/>
  <c r="EOK65" i="9"/>
  <c r="FTE65" i="9"/>
  <c r="GFM65" i="9"/>
  <c r="GOK65" i="9"/>
  <c r="GUI65" i="9"/>
  <c r="GXO65" i="9"/>
  <c r="GZY65" i="9"/>
  <c r="HCI65" i="9"/>
  <c r="HFG65" i="9"/>
  <c r="HHK65" i="9"/>
  <c r="HIY65" i="9"/>
  <c r="HKM65" i="9"/>
  <c r="HMA65" i="9"/>
  <c r="HNO65" i="9"/>
  <c r="HPC65" i="9"/>
  <c r="HQM65" i="9"/>
  <c r="HRQ65" i="9"/>
  <c r="HTA65" i="9"/>
  <c r="HUI65" i="9"/>
  <c r="HVM65" i="9"/>
  <c r="HWS65" i="9"/>
  <c r="HXQ65" i="9"/>
  <c r="HYO65" i="9"/>
  <c r="HZO65" i="9"/>
  <c r="IAO65" i="9"/>
  <c r="IBK65" i="9"/>
  <c r="ICG65" i="9"/>
  <c r="IDC65" i="9"/>
  <c r="IDY65" i="9"/>
  <c r="IEU65" i="9"/>
  <c r="IFS65" i="9"/>
  <c r="IGO65" i="9"/>
  <c r="IHK65" i="9"/>
  <c r="IIG65" i="9"/>
  <c r="IJC65" i="9"/>
  <c r="IJY65" i="9"/>
  <c r="IKU65" i="9"/>
  <c r="ILQ65" i="9"/>
  <c r="IMM65" i="9"/>
  <c r="INK65" i="9"/>
  <c r="IOG65" i="9"/>
  <c r="IPC65" i="9"/>
  <c r="IPY65" i="9"/>
  <c r="IQU65" i="9"/>
  <c r="IRQ65" i="9"/>
  <c r="ISM65" i="9"/>
  <c r="ITI65" i="9"/>
  <c r="IUE65" i="9"/>
  <c r="IVC65" i="9"/>
  <c r="IVY65" i="9"/>
  <c r="IWU65" i="9"/>
  <c r="IXQ65" i="9"/>
  <c r="IYM65" i="9"/>
  <c r="IZI65" i="9"/>
  <c r="JAE65" i="9"/>
  <c r="JBA65" i="9"/>
  <c r="JBW65" i="9"/>
  <c r="JCU65" i="9"/>
  <c r="JDQ65" i="9"/>
  <c r="JEM65" i="9"/>
  <c r="JFI65" i="9"/>
  <c r="JGE65" i="9"/>
  <c r="JHA65" i="9"/>
  <c r="JHW65" i="9"/>
  <c r="JIS65" i="9"/>
  <c r="JJO65" i="9"/>
  <c r="JKM65" i="9"/>
  <c r="JLI65" i="9"/>
  <c r="JME65" i="9"/>
  <c r="ESQ65" i="9"/>
  <c r="FVO65" i="9"/>
  <c r="GGK65" i="9"/>
  <c r="GPG65" i="9"/>
  <c r="GVA65" i="9"/>
  <c r="GXQ65" i="9"/>
  <c r="HAA65" i="9"/>
  <c r="HCY65" i="9"/>
  <c r="HFI65" i="9"/>
  <c r="HHM65" i="9"/>
  <c r="HJA65" i="9"/>
  <c r="HKO65" i="9"/>
  <c r="HMC65" i="9"/>
  <c r="HNQ65" i="9"/>
  <c r="HPE65" i="9"/>
  <c r="HQQ65" i="9"/>
  <c r="HRS65" i="9"/>
  <c r="HTC65" i="9"/>
  <c r="HUM65" i="9"/>
  <c r="HVO65" i="9"/>
  <c r="HWU65" i="9"/>
  <c r="HXS65" i="9"/>
  <c r="HYQ65" i="9"/>
  <c r="HZS65" i="9"/>
  <c r="IAQ65" i="9"/>
  <c r="IBM65" i="9"/>
  <c r="ICI65" i="9"/>
  <c r="IDE65" i="9"/>
  <c r="IEA65" i="9"/>
  <c r="IEY65" i="9"/>
  <c r="IFU65" i="9"/>
  <c r="IGQ65" i="9"/>
  <c r="IHM65" i="9"/>
  <c r="III65" i="9"/>
  <c r="IJE65" i="9"/>
  <c r="IKA65" i="9"/>
  <c r="IKW65" i="9"/>
  <c r="ILS65" i="9"/>
  <c r="IMQ65" i="9"/>
  <c r="INM65" i="9"/>
  <c r="IOI65" i="9"/>
  <c r="IPE65" i="9"/>
  <c r="IQA65" i="9"/>
  <c r="IQW65" i="9"/>
  <c r="IRS65" i="9"/>
  <c r="ISO65" i="9"/>
  <c r="ITK65" i="9"/>
  <c r="IUI65" i="9"/>
  <c r="IVE65" i="9"/>
  <c r="IWA65" i="9"/>
  <c r="IWW65" i="9"/>
  <c r="IXS65" i="9"/>
  <c r="IYO65" i="9"/>
  <c r="IZK65" i="9"/>
  <c r="JAG65" i="9"/>
  <c r="JBC65" i="9"/>
  <c r="EWY65" i="9"/>
  <c r="FXA65" i="9"/>
  <c r="GHM65" i="9"/>
  <c r="GQC65" i="9"/>
  <c r="GVC65" i="9"/>
  <c r="GXS65" i="9"/>
  <c r="HAQ65" i="9"/>
  <c r="HDA65" i="9"/>
  <c r="HFK65" i="9"/>
  <c r="HHO65" i="9"/>
  <c r="HJC65" i="9"/>
  <c r="HKQ65" i="9"/>
  <c r="HME65" i="9"/>
  <c r="HNS65" i="9"/>
  <c r="HPG65" i="9"/>
  <c r="HQS65" i="9"/>
  <c r="HSA65" i="9"/>
  <c r="HTE65" i="9"/>
  <c r="HUO65" i="9"/>
  <c r="HVW65" i="9"/>
  <c r="HWW65" i="9"/>
  <c r="HXU65" i="9"/>
  <c r="HYU65" i="9"/>
  <c r="HZU65" i="9"/>
  <c r="IAS65" i="9"/>
  <c r="IBO65" i="9"/>
  <c r="ICK65" i="9"/>
  <c r="IDG65" i="9"/>
  <c r="IEE65" i="9"/>
  <c r="FBE65" i="9"/>
  <c r="FYI65" i="9"/>
  <c r="GIK65" i="9"/>
  <c r="GQY65" i="9"/>
  <c r="GVE65" i="9"/>
  <c r="GYI65" i="9"/>
  <c r="HAS65" i="9"/>
  <c r="HDC65" i="9"/>
  <c r="HGA65" i="9"/>
  <c r="HHQ65" i="9"/>
  <c r="HJE65" i="9"/>
  <c r="HKS65" i="9"/>
  <c r="HMG65" i="9"/>
  <c r="HNU65" i="9"/>
  <c r="HPI65" i="9"/>
  <c r="HQU65" i="9"/>
  <c r="HSE65" i="9"/>
  <c r="HTG65" i="9"/>
  <c r="HUQ65" i="9"/>
  <c r="HWA65" i="9"/>
  <c r="HWY65" i="9"/>
  <c r="HXW65" i="9"/>
  <c r="HYY65" i="9"/>
  <c r="HZW65" i="9"/>
  <c r="IAU65" i="9"/>
  <c r="IBQ65" i="9"/>
  <c r="ICM65" i="9"/>
  <c r="IDK65" i="9"/>
  <c r="IEG65" i="9"/>
  <c r="IFC65" i="9"/>
  <c r="FFM65" i="9"/>
  <c r="FZU65" i="9"/>
  <c r="GJG65" i="9"/>
  <c r="GRU65" i="9"/>
  <c r="GVW65" i="9"/>
  <c r="GYK65" i="9"/>
  <c r="HAU65" i="9"/>
  <c r="HDS65" i="9"/>
  <c r="HGC65" i="9"/>
  <c r="HHS65" i="9"/>
  <c r="HJG65" i="9"/>
  <c r="HKU65" i="9"/>
  <c r="HMI65" i="9"/>
  <c r="HNW65" i="9"/>
  <c r="HPK65" i="9"/>
  <c r="HQW65" i="9"/>
  <c r="HSG65" i="9"/>
  <c r="HTO65" i="9"/>
  <c r="HUS65" i="9"/>
  <c r="HWC65" i="9"/>
  <c r="HXA65" i="9"/>
  <c r="HYA65" i="9"/>
  <c r="HZA65" i="9"/>
  <c r="HZY65" i="9"/>
  <c r="IAW65" i="9"/>
  <c r="IBS65" i="9"/>
  <c r="ICQ65" i="9"/>
  <c r="IDM65" i="9"/>
  <c r="IEI65" i="9"/>
  <c r="IFE65" i="9"/>
  <c r="IGA65" i="9"/>
  <c r="IGW65" i="9"/>
  <c r="IHS65" i="9"/>
  <c r="IIO65" i="9"/>
  <c r="IJK65" i="9"/>
  <c r="IKI65" i="9"/>
  <c r="ILE65" i="9"/>
  <c r="IMA65" i="9"/>
  <c r="IMW65" i="9"/>
  <c r="INS65" i="9"/>
  <c r="IOO65" i="9"/>
  <c r="IPK65" i="9"/>
  <c r="IQG65" i="9"/>
  <c r="IRC65" i="9"/>
  <c r="ISA65" i="9"/>
  <c r="ISW65" i="9"/>
  <c r="ITS65" i="9"/>
  <c r="IUO65" i="9"/>
  <c r="IVK65" i="9"/>
  <c r="IWG65" i="9"/>
  <c r="IXC65" i="9"/>
  <c r="IXY65" i="9"/>
  <c r="IYU65" i="9"/>
  <c r="IFA65" i="9"/>
  <c r="IJI65" i="9"/>
  <c r="INQ65" i="9"/>
  <c r="IRW65" i="9"/>
  <c r="IWE65" i="9"/>
  <c r="JAI65" i="9"/>
  <c r="JCW65" i="9"/>
  <c r="JES65" i="9"/>
  <c r="JHC65" i="9"/>
  <c r="JJA65" i="9"/>
  <c r="JLK65" i="9"/>
  <c r="JNE65" i="9"/>
  <c r="JOW65" i="9"/>
  <c r="JQQ65" i="9"/>
  <c r="JSI65" i="9"/>
  <c r="JTW65" i="9"/>
  <c r="JUY65" i="9"/>
  <c r="JWI65" i="9"/>
  <c r="JXK65" i="9"/>
  <c r="JYU65" i="9"/>
  <c r="JZY65" i="9"/>
  <c r="KAY65" i="9"/>
  <c r="KCA65" i="9"/>
  <c r="KDE65" i="9"/>
  <c r="KEE65" i="9"/>
  <c r="KFG65" i="9"/>
  <c r="KGI65" i="9"/>
  <c r="KHK65" i="9"/>
  <c r="KIM65" i="9"/>
  <c r="KJM65" i="9"/>
  <c r="KKK65" i="9"/>
  <c r="KLK65" i="9"/>
  <c r="KMG65" i="9"/>
  <c r="KNC65" i="9"/>
  <c r="KNY65" i="9"/>
  <c r="KOU65" i="9"/>
  <c r="KPQ65" i="9"/>
  <c r="KQM65" i="9"/>
  <c r="KRI65" i="9"/>
  <c r="KSE65" i="9"/>
  <c r="KTC65" i="9"/>
  <c r="KTY65" i="9"/>
  <c r="KUU65" i="9"/>
  <c r="KVQ65" i="9"/>
  <c r="KWM65" i="9"/>
  <c r="KXI65" i="9"/>
  <c r="KYE65" i="9"/>
  <c r="KZA65" i="9"/>
  <c r="KZW65" i="9"/>
  <c r="LAU65" i="9"/>
  <c r="LBQ65" i="9"/>
  <c r="LCM65" i="9"/>
  <c r="LDI65" i="9"/>
  <c r="LEE65" i="9"/>
  <c r="LFA65" i="9"/>
  <c r="LFW65" i="9"/>
  <c r="LGS65" i="9"/>
  <c r="LHO65" i="9"/>
  <c r="LIM65" i="9"/>
  <c r="LJI65" i="9"/>
  <c r="LKE65" i="9"/>
  <c r="LLA65" i="9"/>
  <c r="LLW65" i="9"/>
  <c r="LMS65" i="9"/>
  <c r="LNO65" i="9"/>
  <c r="LOK65" i="9"/>
  <c r="LPG65" i="9"/>
  <c r="LQC65" i="9"/>
  <c r="LQW65" i="9"/>
  <c r="LRQ65" i="9"/>
  <c r="LSK65" i="9"/>
  <c r="LTE65" i="9"/>
  <c r="LTY65" i="9"/>
  <c r="LUS65" i="9"/>
  <c r="LVM65" i="9"/>
  <c r="LWG65" i="9"/>
  <c r="LXA65" i="9"/>
  <c r="LXU65" i="9"/>
  <c r="LYO65" i="9"/>
  <c r="LZI65" i="9"/>
  <c r="MAC65" i="9"/>
  <c r="MAW65" i="9"/>
  <c r="MBQ65" i="9"/>
  <c r="MCK65" i="9"/>
  <c r="MDE65" i="9"/>
  <c r="MDY65" i="9"/>
  <c r="MES65" i="9"/>
  <c r="MFM65" i="9"/>
  <c r="MGG65" i="9"/>
  <c r="MHA65" i="9"/>
  <c r="MHU65" i="9"/>
  <c r="MIO65" i="9"/>
  <c r="MJI65" i="9"/>
  <c r="MKC65" i="9"/>
  <c r="MKW65" i="9"/>
  <c r="MLQ65" i="9"/>
  <c r="MMK65" i="9"/>
  <c r="MNE65" i="9"/>
  <c r="MNY65" i="9"/>
  <c r="MOS65" i="9"/>
  <c r="MPM65" i="9"/>
  <c r="MQG65" i="9"/>
  <c r="MRA65" i="9"/>
  <c r="MRU65" i="9"/>
  <c r="MSO65" i="9"/>
  <c r="MTI65" i="9"/>
  <c r="MUC65" i="9"/>
  <c r="MUW65" i="9"/>
  <c r="MVQ65" i="9"/>
  <c r="MWK65" i="9"/>
  <c r="MXE65" i="9"/>
  <c r="MXY65" i="9"/>
  <c r="MYS65" i="9"/>
  <c r="MZM65" i="9"/>
  <c r="NAG65" i="9"/>
  <c r="NBA65" i="9"/>
  <c r="NBU65" i="9"/>
  <c r="NCO65" i="9"/>
  <c r="NDI65" i="9"/>
  <c r="NEC65" i="9"/>
  <c r="NEW65" i="9"/>
  <c r="NFQ65" i="9"/>
  <c r="NGK65" i="9"/>
  <c r="NHE65" i="9"/>
  <c r="NHY65" i="9"/>
  <c r="NIS65" i="9"/>
  <c r="NJM65" i="9"/>
  <c r="NKG65" i="9"/>
  <c r="NLA65" i="9"/>
  <c r="NLU65" i="9"/>
  <c r="NMO65" i="9"/>
  <c r="NNI65" i="9"/>
  <c r="NOC65" i="9"/>
  <c r="NOW65" i="9"/>
  <c r="NPQ65" i="9"/>
  <c r="NQK65" i="9"/>
  <c r="NRE65" i="9"/>
  <c r="NRY65" i="9"/>
  <c r="NSS65" i="9"/>
  <c r="NTM65" i="9"/>
  <c r="NUG65" i="9"/>
  <c r="NVA65" i="9"/>
  <c r="NVU65" i="9"/>
  <c r="NWO65" i="9"/>
  <c r="NXI65" i="9"/>
  <c r="NYC65" i="9"/>
  <c r="NYW65" i="9"/>
  <c r="NZQ65" i="9"/>
  <c r="OAK65" i="9"/>
  <c r="OBE65" i="9"/>
  <c r="OBY65" i="9"/>
  <c r="OCS65" i="9"/>
  <c r="ODM65" i="9"/>
  <c r="OEG65" i="9"/>
  <c r="OFA65" i="9"/>
  <c r="OFU65" i="9"/>
  <c r="OGO65" i="9"/>
  <c r="OHI65" i="9"/>
  <c r="OIC65" i="9"/>
  <c r="OIW65" i="9"/>
  <c r="OJQ65" i="9"/>
  <c r="OKK65" i="9"/>
  <c r="OLE65" i="9"/>
  <c r="OLY65" i="9"/>
  <c r="OMS65" i="9"/>
  <c r="ONM65" i="9"/>
  <c r="OOG65" i="9"/>
  <c r="OPA65" i="9"/>
  <c r="OPU65" i="9"/>
  <c r="OQO65" i="9"/>
  <c r="IFW65" i="9"/>
  <c r="IKC65" i="9"/>
  <c r="IOK65" i="9"/>
  <c r="ISQ65" i="9"/>
  <c r="IWY65" i="9"/>
  <c r="JAM65" i="9"/>
  <c r="JCY65" i="9"/>
  <c r="JEU65" i="9"/>
  <c r="JHE65" i="9"/>
  <c r="JJC65" i="9"/>
  <c r="JLM65" i="9"/>
  <c r="JNG65" i="9"/>
  <c r="JOY65" i="9"/>
  <c r="JQS65" i="9"/>
  <c r="JSK65" i="9"/>
  <c r="JTY65" i="9"/>
  <c r="JVA65" i="9"/>
  <c r="JWK65" i="9"/>
  <c r="JXO65" i="9"/>
  <c r="JYW65" i="9"/>
  <c r="KAA65" i="9"/>
  <c r="KBA65" i="9"/>
  <c r="KCG65" i="9"/>
  <c r="KDG65" i="9"/>
  <c r="KEG65" i="9"/>
  <c r="KFI65" i="9"/>
  <c r="KGM65" i="9"/>
  <c r="KHO65" i="9"/>
  <c r="KIO65" i="9"/>
  <c r="KJO65" i="9"/>
  <c r="KKQ65" i="9"/>
  <c r="KLM65" i="9"/>
  <c r="KMI65" i="9"/>
  <c r="KNE65" i="9"/>
  <c r="KOA65" i="9"/>
  <c r="KOW65" i="9"/>
  <c r="KPS65" i="9"/>
  <c r="KQO65" i="9"/>
  <c r="KRK65" i="9"/>
  <c r="KSI65" i="9"/>
  <c r="KTE65" i="9"/>
  <c r="KUA65" i="9"/>
  <c r="KUW65" i="9"/>
  <c r="KVS65" i="9"/>
  <c r="KWO65" i="9"/>
  <c r="KXK65" i="9"/>
  <c r="KYG65" i="9"/>
  <c r="KZC65" i="9"/>
  <c r="LAA65" i="9"/>
  <c r="LAW65" i="9"/>
  <c r="IFY65" i="9"/>
  <c r="IKE65" i="9"/>
  <c r="IOM65" i="9"/>
  <c r="ISU65" i="9"/>
  <c r="IXA65" i="9"/>
  <c r="JAO65" i="9"/>
  <c r="JDA65" i="9"/>
  <c r="JFK65" i="9"/>
  <c r="JHG65" i="9"/>
  <c r="JJS65" i="9"/>
  <c r="JLO65" i="9"/>
  <c r="JNI65" i="9"/>
  <c r="JPC65" i="9"/>
  <c r="JQU65" i="9"/>
  <c r="JSM65" i="9"/>
  <c r="JUA65" i="9"/>
  <c r="JVK65" i="9"/>
  <c r="JWM65" i="9"/>
  <c r="JXQ65" i="9"/>
  <c r="JYY65" i="9"/>
  <c r="KAC65" i="9"/>
  <c r="KBE65" i="9"/>
  <c r="KCI65" i="9"/>
  <c r="KDI65" i="9"/>
  <c r="KEI65" i="9"/>
  <c r="KFM65" i="9"/>
  <c r="KGO65" i="9"/>
  <c r="KHQ65" i="9"/>
  <c r="KIQ65" i="9"/>
  <c r="KJS65" i="9"/>
  <c r="KKS65" i="9"/>
  <c r="KLO65" i="9"/>
  <c r="KMK65" i="9"/>
  <c r="KNG65" i="9"/>
  <c r="KOC65" i="9"/>
  <c r="KOY65" i="9"/>
  <c r="KPU65" i="9"/>
  <c r="KQQ65" i="9"/>
  <c r="KRO65" i="9"/>
  <c r="KSK65" i="9"/>
  <c r="KTG65" i="9"/>
  <c r="KUC65" i="9"/>
  <c r="KUY65" i="9"/>
  <c r="KVU65" i="9"/>
  <c r="KWQ65" i="9"/>
  <c r="KXM65" i="9"/>
  <c r="KYI65" i="9"/>
  <c r="KZG65" i="9"/>
  <c r="LAC65" i="9"/>
  <c r="LAY65" i="9"/>
  <c r="LBU65" i="9"/>
  <c r="IGS65" i="9"/>
  <c r="IKY65" i="9"/>
  <c r="IPG65" i="9"/>
  <c r="ITO65" i="9"/>
  <c r="IXU65" i="9"/>
  <c r="JBG65" i="9"/>
  <c r="JDC65" i="9"/>
  <c r="JFM65" i="9"/>
  <c r="JHK65" i="9"/>
  <c r="JJU65" i="9"/>
  <c r="JLQ65" i="9"/>
  <c r="JNW65" i="9"/>
  <c r="JPO65" i="9"/>
  <c r="JRG65" i="9"/>
  <c r="JTA65" i="9"/>
  <c r="JUC65" i="9"/>
  <c r="JVM65" i="9"/>
  <c r="JWO65" i="9"/>
  <c r="JXY65" i="9"/>
  <c r="JZC65" i="9"/>
  <c r="KAE65" i="9"/>
  <c r="KBK65" i="9"/>
  <c r="KCK65" i="9"/>
  <c r="KDK65" i="9"/>
  <c r="KEM65" i="9"/>
  <c r="KFQ65" i="9"/>
  <c r="KGQ65" i="9"/>
  <c r="KHS65" i="9"/>
  <c r="KIS65" i="9"/>
  <c r="KJW65" i="9"/>
  <c r="KKU65" i="9"/>
  <c r="KLQ65" i="9"/>
  <c r="KMM65" i="9"/>
  <c r="KNI65" i="9"/>
  <c r="KOE65" i="9"/>
  <c r="KPA65" i="9"/>
  <c r="KPW65" i="9"/>
  <c r="KQU65" i="9"/>
  <c r="KRQ65" i="9"/>
  <c r="KSM65" i="9"/>
  <c r="KTI65" i="9"/>
  <c r="KUE65" i="9"/>
  <c r="KVA65" i="9"/>
  <c r="KVW65" i="9"/>
  <c r="KWS65" i="9"/>
  <c r="KXO65" i="9"/>
  <c r="KYM65" i="9"/>
  <c r="KZI65" i="9"/>
  <c r="LAE65" i="9"/>
  <c r="LBA65" i="9"/>
  <c r="LBW65" i="9"/>
  <c r="LCS65" i="9"/>
  <c r="LDO65" i="9"/>
  <c r="LEK65" i="9"/>
  <c r="LFG65" i="9"/>
  <c r="IGU65" i="9"/>
  <c r="ILC65" i="9"/>
  <c r="IPI65" i="9"/>
  <c r="ITQ65" i="9"/>
  <c r="IXW65" i="9"/>
  <c r="JBI65" i="9"/>
  <c r="JDS65" i="9"/>
  <c r="JFO65" i="9"/>
  <c r="JHY65" i="9"/>
  <c r="JJW65" i="9"/>
  <c r="JMG65" i="9"/>
  <c r="JNY65" i="9"/>
  <c r="JPQ65" i="9"/>
  <c r="JRK65" i="9"/>
  <c r="JTC65" i="9"/>
  <c r="JUE65" i="9"/>
  <c r="JVO65" i="9"/>
  <c r="JWQ65" i="9"/>
  <c r="JYA65" i="9"/>
  <c r="JZE65" i="9"/>
  <c r="KAI65" i="9"/>
  <c r="KBM65" i="9"/>
  <c r="KCM65" i="9"/>
  <c r="KDM65" i="9"/>
  <c r="KEQ65" i="9"/>
  <c r="KFS65" i="9"/>
  <c r="KGU65" i="9"/>
  <c r="KHU65" i="9"/>
  <c r="KIW65" i="9"/>
  <c r="KJY65" i="9"/>
  <c r="KKW65" i="9"/>
  <c r="KLS65" i="9"/>
  <c r="KMO65" i="9"/>
  <c r="KNK65" i="9"/>
  <c r="KOG65" i="9"/>
  <c r="KPC65" i="9"/>
  <c r="KQA65" i="9"/>
  <c r="KQW65" i="9"/>
  <c r="KRS65" i="9"/>
  <c r="KSO65" i="9"/>
  <c r="KTK65" i="9"/>
  <c r="KUG65" i="9"/>
  <c r="KVC65" i="9"/>
  <c r="KVY65" i="9"/>
  <c r="KWU65" i="9"/>
  <c r="KXS65" i="9"/>
  <c r="KYO65" i="9"/>
  <c r="KZK65" i="9"/>
  <c r="LAG65" i="9"/>
  <c r="LBC65" i="9"/>
  <c r="LBY65" i="9"/>
  <c r="LCU65" i="9"/>
  <c r="LDQ65" i="9"/>
  <c r="LEM65" i="9"/>
  <c r="LFK65" i="9"/>
  <c r="LGG65" i="9"/>
  <c r="LHC65" i="9"/>
  <c r="LHY65" i="9"/>
  <c r="LIU65" i="9"/>
  <c r="LJQ65" i="9"/>
  <c r="LKM65" i="9"/>
  <c r="LLI65" i="9"/>
  <c r="LME65" i="9"/>
  <c r="LNC65" i="9"/>
  <c r="IHO65" i="9"/>
  <c r="ILW65" i="9"/>
  <c r="IQC65" i="9"/>
  <c r="IUK65" i="9"/>
  <c r="IYQ65" i="9"/>
  <c r="JBK65" i="9"/>
  <c r="JDU65" i="9"/>
  <c r="JFQ65" i="9"/>
  <c r="JIA65" i="9"/>
  <c r="JJY65" i="9"/>
  <c r="JMI65" i="9"/>
  <c r="JOA65" i="9"/>
  <c r="JPS65" i="9"/>
  <c r="JRM65" i="9"/>
  <c r="JTE65" i="9"/>
  <c r="JUO65" i="9"/>
  <c r="JVQ65" i="9"/>
  <c r="JWU65" i="9"/>
  <c r="JYC65" i="9"/>
  <c r="JZG65" i="9"/>
  <c r="KAM65" i="9"/>
  <c r="KBO65" i="9"/>
  <c r="KCO65" i="9"/>
  <c r="KDO65" i="9"/>
  <c r="KEU65" i="9"/>
  <c r="KFU65" i="9"/>
  <c r="KGW65" i="9"/>
  <c r="KHW65" i="9"/>
  <c r="IHQ65" i="9"/>
  <c r="ILY65" i="9"/>
  <c r="IQE65" i="9"/>
  <c r="IUM65" i="9"/>
  <c r="IYS65" i="9"/>
  <c r="JCA65" i="9"/>
  <c r="JDW65" i="9"/>
  <c r="JGG65" i="9"/>
  <c r="JIE65" i="9"/>
  <c r="JKO65" i="9"/>
  <c r="JMK65" i="9"/>
  <c r="JOC65" i="9"/>
  <c r="JPW65" i="9"/>
  <c r="JRO65" i="9"/>
  <c r="JTG65" i="9"/>
  <c r="JUQ65" i="9"/>
  <c r="JVS65" i="9"/>
  <c r="JXC65" i="9"/>
  <c r="JYE65" i="9"/>
  <c r="JZI65" i="9"/>
  <c r="KAQ65" i="9"/>
  <c r="KBQ65" i="9"/>
  <c r="KCQ65" i="9"/>
  <c r="KDU65" i="9"/>
  <c r="KEW65" i="9"/>
  <c r="KFW65" i="9"/>
  <c r="KGY65" i="9"/>
  <c r="IIK65" i="9"/>
  <c r="IMS65" i="9"/>
  <c r="IQY65" i="9"/>
  <c r="IVG65" i="9"/>
  <c r="IZM65" i="9"/>
  <c r="JCC65" i="9"/>
  <c r="JDY65" i="9"/>
  <c r="JGI65" i="9"/>
  <c r="JIG65" i="9"/>
  <c r="JKQ65" i="9"/>
  <c r="JMM65" i="9"/>
  <c r="JOE65" i="9"/>
  <c r="JPY65" i="9"/>
  <c r="JRQ65" i="9"/>
  <c r="JTI65" i="9"/>
  <c r="JUS65" i="9"/>
  <c r="JVU65" i="9"/>
  <c r="JXE65" i="9"/>
  <c r="IJG65" i="9"/>
  <c r="INO65" i="9"/>
  <c r="IRU65" i="9"/>
  <c r="IWC65" i="9"/>
  <c r="IZS65" i="9"/>
  <c r="JCG65" i="9"/>
  <c r="JEQ65" i="9"/>
  <c r="JGM65" i="9"/>
  <c r="JIY65" i="9"/>
  <c r="JKU65" i="9"/>
  <c r="JNC65" i="9"/>
  <c r="JOU65" i="9"/>
  <c r="JQM65" i="9"/>
  <c r="JSG65" i="9"/>
  <c r="JTU65" i="9"/>
  <c r="JUW65" i="9"/>
  <c r="JWG65" i="9"/>
  <c r="JXI65" i="9"/>
  <c r="JYM65" i="9"/>
  <c r="JZW65" i="9"/>
  <c r="KAW65" i="9"/>
  <c r="KBW65" i="9"/>
  <c r="KDC65" i="9"/>
  <c r="KEC65" i="9"/>
  <c r="KFC65" i="9"/>
  <c r="KGE65" i="9"/>
  <c r="KHI65" i="9"/>
  <c r="KIK65" i="9"/>
  <c r="KJK65" i="9"/>
  <c r="KKI65" i="9"/>
  <c r="KLG65" i="9"/>
  <c r="KME65" i="9"/>
  <c r="KNA65" i="9"/>
  <c r="KNW65" i="9"/>
  <c r="KOS65" i="9"/>
  <c r="KPO65" i="9"/>
  <c r="KQK65" i="9"/>
  <c r="KRG65" i="9"/>
  <c r="KSC65" i="9"/>
  <c r="KSY65" i="9"/>
  <c r="KTW65" i="9"/>
  <c r="KUS65" i="9"/>
  <c r="KVO65" i="9"/>
  <c r="KWK65" i="9"/>
  <c r="KXG65" i="9"/>
  <c r="KYC65" i="9"/>
  <c r="KYY65" i="9"/>
  <c r="IIM65" i="9"/>
  <c r="JNA65" i="9"/>
  <c r="JZQ65" i="9"/>
  <c r="KEY65" i="9"/>
  <c r="KJE65" i="9"/>
  <c r="KLE65" i="9"/>
  <c r="KNO65" i="9"/>
  <c r="KPM65" i="9"/>
  <c r="KRW65" i="9"/>
  <c r="KTS65" i="9"/>
  <c r="KWE65" i="9"/>
  <c r="KYA65" i="9"/>
  <c r="LAI65" i="9"/>
  <c r="LBS65" i="9"/>
  <c r="LDC65" i="9"/>
  <c r="LEG65" i="9"/>
  <c r="LFO65" i="9"/>
  <c r="LGO65" i="9"/>
  <c r="LHS65" i="9"/>
  <c r="LIS65" i="9"/>
  <c r="LJU65" i="9"/>
  <c r="LKW65" i="9"/>
  <c r="LLY65" i="9"/>
  <c r="LMY65" i="9"/>
  <c r="LOA65" i="9"/>
  <c r="LOY65" i="9"/>
  <c r="LPW65" i="9"/>
  <c r="LQS65" i="9"/>
  <c r="LRO65" i="9"/>
  <c r="LSM65" i="9"/>
  <c r="LTI65" i="9"/>
  <c r="LUE65" i="9"/>
  <c r="LVA65" i="9"/>
  <c r="LVW65" i="9"/>
  <c r="LWS65" i="9"/>
  <c r="LXO65" i="9"/>
  <c r="LYK65" i="9"/>
  <c r="LZG65" i="9"/>
  <c r="MAE65" i="9"/>
  <c r="MBA65" i="9"/>
  <c r="MBW65" i="9"/>
  <c r="MCS65" i="9"/>
  <c r="MDO65" i="9"/>
  <c r="MEK65" i="9"/>
  <c r="MFG65" i="9"/>
  <c r="MGC65" i="9"/>
  <c r="MGY65" i="9"/>
  <c r="MHW65" i="9"/>
  <c r="MIS65" i="9"/>
  <c r="MJO65" i="9"/>
  <c r="MKK65" i="9"/>
  <c r="MLG65" i="9"/>
  <c r="MMC65" i="9"/>
  <c r="MMY65" i="9"/>
  <c r="MNU65" i="9"/>
  <c r="MOQ65" i="9"/>
  <c r="MPO65" i="9"/>
  <c r="MQK65" i="9"/>
  <c r="MRG65" i="9"/>
  <c r="MSC65" i="9"/>
  <c r="MSY65" i="9"/>
  <c r="MTU65" i="9"/>
  <c r="MUQ65" i="9"/>
  <c r="MVM65" i="9"/>
  <c r="MWI65" i="9"/>
  <c r="MXG65" i="9"/>
  <c r="MYC65" i="9"/>
  <c r="MYY65" i="9"/>
  <c r="MZU65" i="9"/>
  <c r="NAQ65" i="9"/>
  <c r="NBM65" i="9"/>
  <c r="NCI65" i="9"/>
  <c r="NDE65" i="9"/>
  <c r="NEA65" i="9"/>
  <c r="NEY65" i="9"/>
  <c r="NFU65" i="9"/>
  <c r="NGQ65" i="9"/>
  <c r="NHM65" i="9"/>
  <c r="NII65" i="9"/>
  <c r="NJE65" i="9"/>
  <c r="NKA65" i="9"/>
  <c r="NKW65" i="9"/>
  <c r="NLS65" i="9"/>
  <c r="NMQ65" i="9"/>
  <c r="NNM65" i="9"/>
  <c r="NOI65" i="9"/>
  <c r="NPE65" i="9"/>
  <c r="NQA65" i="9"/>
  <c r="NQW65" i="9"/>
  <c r="NRS65" i="9"/>
  <c r="NSO65" i="9"/>
  <c r="NTK65" i="9"/>
  <c r="NUI65" i="9"/>
  <c r="NVE65" i="9"/>
  <c r="NWA65" i="9"/>
  <c r="NWW65" i="9"/>
  <c r="NXS65" i="9"/>
  <c r="NYO65" i="9"/>
  <c r="NZK65" i="9"/>
  <c r="OAG65" i="9"/>
  <c r="OBC65" i="9"/>
  <c r="OCA65" i="9"/>
  <c r="OCW65" i="9"/>
  <c r="ODS65" i="9"/>
  <c r="OEO65" i="9"/>
  <c r="OFK65" i="9"/>
  <c r="OGG65" i="9"/>
  <c r="OHC65" i="9"/>
  <c r="OHY65" i="9"/>
  <c r="OIU65" i="9"/>
  <c r="OJS65" i="9"/>
  <c r="OKO65" i="9"/>
  <c r="OLK65" i="9"/>
  <c r="OMG65" i="9"/>
  <c r="ONC65" i="9"/>
  <c r="ONY65" i="9"/>
  <c r="OOU65" i="9"/>
  <c r="OPQ65" i="9"/>
  <c r="OQM65" i="9"/>
  <c r="ORI65" i="9"/>
  <c r="OSC65" i="9"/>
  <c r="OSW65" i="9"/>
  <c r="OTQ65" i="9"/>
  <c r="OUK65" i="9"/>
  <c r="OVE65" i="9"/>
  <c r="OVY65" i="9"/>
  <c r="OWS65" i="9"/>
  <c r="OXM65" i="9"/>
  <c r="OYG65" i="9"/>
  <c r="OZA65" i="9"/>
  <c r="OZU65" i="9"/>
  <c r="PAO65" i="9"/>
  <c r="PBI65" i="9"/>
  <c r="PCC65" i="9"/>
  <c r="PCW65" i="9"/>
  <c r="PDQ65" i="9"/>
  <c r="PEK65" i="9"/>
  <c r="PFE65" i="9"/>
  <c r="PFY65" i="9"/>
  <c r="PGS65" i="9"/>
  <c r="PHM65" i="9"/>
  <c r="PIG65" i="9"/>
  <c r="PJA65" i="9"/>
  <c r="PJU65" i="9"/>
  <c r="PKO65" i="9"/>
  <c r="PLI65" i="9"/>
  <c r="PMC65" i="9"/>
  <c r="PMW65" i="9"/>
  <c r="PNQ65" i="9"/>
  <c r="POK65" i="9"/>
  <c r="PPE65" i="9"/>
  <c r="PPY65" i="9"/>
  <c r="PQS65" i="9"/>
  <c r="PRM65" i="9"/>
  <c r="PSG65" i="9"/>
  <c r="PTA65" i="9"/>
  <c r="PTU65" i="9"/>
  <c r="PUO65" i="9"/>
  <c r="PVI65" i="9"/>
  <c r="PWC65" i="9"/>
  <c r="PWW65" i="9"/>
  <c r="PXQ65" i="9"/>
  <c r="PYK65" i="9"/>
  <c r="PZE65" i="9"/>
  <c r="PZY65" i="9"/>
  <c r="QAS65" i="9"/>
  <c r="QBM65" i="9"/>
  <c r="QCG65" i="9"/>
  <c r="QDA65" i="9"/>
  <c r="QDU65" i="9"/>
  <c r="QEO65" i="9"/>
  <c r="QFI65" i="9"/>
  <c r="QGC65" i="9"/>
  <c r="QGW65" i="9"/>
  <c r="QHQ65" i="9"/>
  <c r="QIK65" i="9"/>
  <c r="QJE65" i="9"/>
  <c r="QJY65" i="9"/>
  <c r="QKS65" i="9"/>
  <c r="QLM65" i="9"/>
  <c r="QMG65" i="9"/>
  <c r="QNA65" i="9"/>
  <c r="QNU65" i="9"/>
  <c r="QOO65" i="9"/>
  <c r="QPI65" i="9"/>
  <c r="QQC65" i="9"/>
  <c r="QQW65" i="9"/>
  <c r="QRQ65" i="9"/>
  <c r="QSK65" i="9"/>
  <c r="QTE65" i="9"/>
  <c r="QTY65" i="9"/>
  <c r="QUS65" i="9"/>
  <c r="QVM65" i="9"/>
  <c r="QWG65" i="9"/>
  <c r="QXA65" i="9"/>
  <c r="QXU65" i="9"/>
  <c r="QYO65" i="9"/>
  <c r="QZI65" i="9"/>
  <c r="RAC65" i="9"/>
  <c r="RAW65" i="9"/>
  <c r="RBQ65" i="9"/>
  <c r="RCK65" i="9"/>
  <c r="RDE65" i="9"/>
  <c r="RDY65" i="9"/>
  <c r="RES65" i="9"/>
  <c r="RFM65" i="9"/>
  <c r="RGG65" i="9"/>
  <c r="RHA65" i="9"/>
  <c r="RHU65" i="9"/>
  <c r="RIO65" i="9"/>
  <c r="RJI65" i="9"/>
  <c r="RKC65" i="9"/>
  <c r="RKW65" i="9"/>
  <c r="RLQ65" i="9"/>
  <c r="RMK65" i="9"/>
  <c r="RNE65" i="9"/>
  <c r="RNY65" i="9"/>
  <c r="ROS65" i="9"/>
  <c r="RPM65" i="9"/>
  <c r="RQG65" i="9"/>
  <c r="RRA65" i="9"/>
  <c r="RRU65" i="9"/>
  <c r="RSO65" i="9"/>
  <c r="RTI65" i="9"/>
  <c r="RUC65" i="9"/>
  <c r="RUW65" i="9"/>
  <c r="RVQ65" i="9"/>
  <c r="RWK65" i="9"/>
  <c r="RXE65" i="9"/>
  <c r="RXY65" i="9"/>
  <c r="RYS65" i="9"/>
  <c r="RZM65" i="9"/>
  <c r="SAG65" i="9"/>
  <c r="SBA65" i="9"/>
  <c r="SBU65" i="9"/>
  <c r="SCO65" i="9"/>
  <c r="SDI65" i="9"/>
  <c r="SEC65" i="9"/>
  <c r="SEW65" i="9"/>
  <c r="SFQ65" i="9"/>
  <c r="IMU65" i="9"/>
  <c r="JOS65" i="9"/>
  <c r="JZS65" i="9"/>
  <c r="KFA65" i="9"/>
  <c r="KJG65" i="9"/>
  <c r="KLU65" i="9"/>
  <c r="KNS65" i="9"/>
  <c r="KQC65" i="9"/>
  <c r="KRY65" i="9"/>
  <c r="KUI65" i="9"/>
  <c r="KWG65" i="9"/>
  <c r="KYQ65" i="9"/>
  <c r="LAK65" i="9"/>
  <c r="LCA65" i="9"/>
  <c r="LDE65" i="9"/>
  <c r="LEI65" i="9"/>
  <c r="LFQ65" i="9"/>
  <c r="LGQ65" i="9"/>
  <c r="LHU65" i="9"/>
  <c r="LIW65" i="9"/>
  <c r="LJW65" i="9"/>
  <c r="LKY65" i="9"/>
  <c r="LMA65" i="9"/>
  <c r="LNE65" i="9"/>
  <c r="LOC65" i="9"/>
  <c r="LPA65" i="9"/>
  <c r="LPY65" i="9"/>
  <c r="LQU65" i="9"/>
  <c r="LRS65" i="9"/>
  <c r="LSO65" i="9"/>
  <c r="LTK65" i="9"/>
  <c r="LUG65" i="9"/>
  <c r="LVC65" i="9"/>
  <c r="LVY65" i="9"/>
  <c r="LWU65" i="9"/>
  <c r="LXQ65" i="9"/>
  <c r="LYM65" i="9"/>
  <c r="LZK65" i="9"/>
  <c r="MAG65" i="9"/>
  <c r="MBC65" i="9"/>
  <c r="MBY65" i="9"/>
  <c r="MCU65" i="9"/>
  <c r="MDQ65" i="9"/>
  <c r="MEM65" i="9"/>
  <c r="MFI65" i="9"/>
  <c r="MGE65" i="9"/>
  <c r="MHC65" i="9"/>
  <c r="MHY65" i="9"/>
  <c r="MIU65" i="9"/>
  <c r="MJQ65" i="9"/>
  <c r="MKM65" i="9"/>
  <c r="MLI65" i="9"/>
  <c r="MME65" i="9"/>
  <c r="MNA65" i="9"/>
  <c r="MNW65" i="9"/>
  <c r="MOU65" i="9"/>
  <c r="MPQ65" i="9"/>
  <c r="MQM65" i="9"/>
  <c r="MRI65" i="9"/>
  <c r="MSE65" i="9"/>
  <c r="MTA65" i="9"/>
  <c r="MTW65" i="9"/>
  <c r="MUS65" i="9"/>
  <c r="MVO65" i="9"/>
  <c r="MWM65" i="9"/>
  <c r="MXI65" i="9"/>
  <c r="MYE65" i="9"/>
  <c r="MZA65" i="9"/>
  <c r="MZW65" i="9"/>
  <c r="NAS65" i="9"/>
  <c r="NBO65" i="9"/>
  <c r="NCK65" i="9"/>
  <c r="NDG65" i="9"/>
  <c r="NEE65" i="9"/>
  <c r="NFA65" i="9"/>
  <c r="NFW65" i="9"/>
  <c r="NGS65" i="9"/>
  <c r="NHO65" i="9"/>
  <c r="NIK65" i="9"/>
  <c r="NJG65" i="9"/>
  <c r="NKC65" i="9"/>
  <c r="NKY65" i="9"/>
  <c r="NLW65" i="9"/>
  <c r="NMS65" i="9"/>
  <c r="NNO65" i="9"/>
  <c r="NOK65" i="9"/>
  <c r="NPG65" i="9"/>
  <c r="NQC65" i="9"/>
  <c r="NQY65" i="9"/>
  <c r="NRU65" i="9"/>
  <c r="NSQ65" i="9"/>
  <c r="NTO65" i="9"/>
  <c r="NUK65" i="9"/>
  <c r="NVG65" i="9"/>
  <c r="NWC65" i="9"/>
  <c r="NWY65" i="9"/>
  <c r="NXU65" i="9"/>
  <c r="NYQ65" i="9"/>
  <c r="NZM65" i="9"/>
  <c r="OAI65" i="9"/>
  <c r="OBG65" i="9"/>
  <c r="OCC65" i="9"/>
  <c r="OCY65" i="9"/>
  <c r="ODU65" i="9"/>
  <c r="OEQ65" i="9"/>
  <c r="OFM65" i="9"/>
  <c r="OGI65" i="9"/>
  <c r="OHE65" i="9"/>
  <c r="IRA65" i="9"/>
  <c r="JQK65" i="9"/>
  <c r="KAS65" i="9"/>
  <c r="KGA65" i="9"/>
  <c r="KJI65" i="9"/>
  <c r="KLW65" i="9"/>
  <c r="KNU65" i="9"/>
  <c r="KQE65" i="9"/>
  <c r="KSA65" i="9"/>
  <c r="KUK65" i="9"/>
  <c r="KWI65" i="9"/>
  <c r="KYS65" i="9"/>
  <c r="LAM65" i="9"/>
  <c r="LCC65" i="9"/>
  <c r="LDG65" i="9"/>
  <c r="LEQ65" i="9"/>
  <c r="LFS65" i="9"/>
  <c r="LGU65" i="9"/>
  <c r="LHW65" i="9"/>
  <c r="LIY65" i="9"/>
  <c r="LKA65" i="9"/>
  <c r="LLC65" i="9"/>
  <c r="LMC65" i="9"/>
  <c r="LNG65" i="9"/>
  <c r="LOE65" i="9"/>
  <c r="LPC65" i="9"/>
  <c r="LQA65" i="9"/>
  <c r="LQY65" i="9"/>
  <c r="LRU65" i="9"/>
  <c r="LSQ65" i="9"/>
  <c r="LTM65" i="9"/>
  <c r="LUI65" i="9"/>
  <c r="LVE65" i="9"/>
  <c r="LWA65" i="9"/>
  <c r="LWW65" i="9"/>
  <c r="LXS65" i="9"/>
  <c r="LYQ65" i="9"/>
  <c r="LZM65" i="9"/>
  <c r="MAI65" i="9"/>
  <c r="MBE65" i="9"/>
  <c r="MCA65" i="9"/>
  <c r="MCW65" i="9"/>
  <c r="MDS65" i="9"/>
  <c r="MEO65" i="9"/>
  <c r="MFK65" i="9"/>
  <c r="MGI65" i="9"/>
  <c r="MHE65" i="9"/>
  <c r="MIA65" i="9"/>
  <c r="MIW65" i="9"/>
  <c r="MJS65" i="9"/>
  <c r="MKO65" i="9"/>
  <c r="MLK65" i="9"/>
  <c r="MMG65" i="9"/>
  <c r="MNC65" i="9"/>
  <c r="MOA65" i="9"/>
  <c r="MOW65" i="9"/>
  <c r="MPS65" i="9"/>
  <c r="MQO65" i="9"/>
  <c r="MRK65" i="9"/>
  <c r="MSG65" i="9"/>
  <c r="MTC65" i="9"/>
  <c r="MTY65" i="9"/>
  <c r="MUU65" i="9"/>
  <c r="MVS65" i="9"/>
  <c r="MWO65" i="9"/>
  <c r="MXK65" i="9"/>
  <c r="MYG65" i="9"/>
  <c r="MZC65" i="9"/>
  <c r="MZY65" i="9"/>
  <c r="NAU65" i="9"/>
  <c r="NBQ65" i="9"/>
  <c r="NCM65" i="9"/>
  <c r="NDK65" i="9"/>
  <c r="NEG65" i="9"/>
  <c r="NFC65" i="9"/>
  <c r="NFY65" i="9"/>
  <c r="NGU65" i="9"/>
  <c r="NHQ65" i="9"/>
  <c r="NIM65" i="9"/>
  <c r="NJI65" i="9"/>
  <c r="NKE65" i="9"/>
  <c r="NLC65" i="9"/>
  <c r="NLY65" i="9"/>
  <c r="NMU65" i="9"/>
  <c r="NNQ65" i="9"/>
  <c r="NOM65" i="9"/>
  <c r="NPI65" i="9"/>
  <c r="NQE65" i="9"/>
  <c r="NRA65" i="9"/>
  <c r="NRW65" i="9"/>
  <c r="NSU65" i="9"/>
  <c r="NTQ65" i="9"/>
  <c r="NUM65" i="9"/>
  <c r="NVI65" i="9"/>
  <c r="NWE65" i="9"/>
  <c r="NXA65" i="9"/>
  <c r="NXW65" i="9"/>
  <c r="NYS65" i="9"/>
  <c r="NZO65" i="9"/>
  <c r="OAM65" i="9"/>
  <c r="OBI65" i="9"/>
  <c r="OCE65" i="9"/>
  <c r="ODA65" i="9"/>
  <c r="ODW65" i="9"/>
  <c r="OES65" i="9"/>
  <c r="OFO65" i="9"/>
  <c r="OGK65" i="9"/>
  <c r="OHG65" i="9"/>
  <c r="OIE65" i="9"/>
  <c r="OJA65" i="9"/>
  <c r="OJW65" i="9"/>
  <c r="OKS65" i="9"/>
  <c r="OLO65" i="9"/>
  <c r="OMK65" i="9"/>
  <c r="ONG65" i="9"/>
  <c r="IVI65" i="9"/>
  <c r="JSE65" i="9"/>
  <c r="KAU65" i="9"/>
  <c r="KGC65" i="9"/>
  <c r="KKA65" i="9"/>
  <c r="KLY65" i="9"/>
  <c r="KOI65" i="9"/>
  <c r="KQG65" i="9"/>
  <c r="KSQ65" i="9"/>
  <c r="KUM65" i="9"/>
  <c r="KWY65" i="9"/>
  <c r="KYU65" i="9"/>
  <c r="LAO65" i="9"/>
  <c r="LCE65" i="9"/>
  <c r="LDK65" i="9"/>
  <c r="LES65" i="9"/>
  <c r="LFU65" i="9"/>
  <c r="LGY65" i="9"/>
  <c r="LIA65" i="9"/>
  <c r="LJA65" i="9"/>
  <c r="LKC65" i="9"/>
  <c r="LLE65" i="9"/>
  <c r="LMI65" i="9"/>
  <c r="LNI65" i="9"/>
  <c r="LOG65" i="9"/>
  <c r="LPE65" i="9"/>
  <c r="LQE65" i="9"/>
  <c r="LRA65" i="9"/>
  <c r="LRW65" i="9"/>
  <c r="LSS65" i="9"/>
  <c r="LTO65" i="9"/>
  <c r="LUK65" i="9"/>
  <c r="LVG65" i="9"/>
  <c r="LWC65" i="9"/>
  <c r="LWY65" i="9"/>
  <c r="LXW65" i="9"/>
  <c r="LYS65" i="9"/>
  <c r="LZO65" i="9"/>
  <c r="MAK65" i="9"/>
  <c r="MBG65" i="9"/>
  <c r="MCC65" i="9"/>
  <c r="MCY65" i="9"/>
  <c r="MDU65" i="9"/>
  <c r="MEQ65" i="9"/>
  <c r="MFO65" i="9"/>
  <c r="MGK65" i="9"/>
  <c r="MHG65" i="9"/>
  <c r="MIC65" i="9"/>
  <c r="MIY65" i="9"/>
  <c r="MJU65" i="9"/>
  <c r="MKQ65" i="9"/>
  <c r="MLM65" i="9"/>
  <c r="MMI65" i="9"/>
  <c r="MNG65" i="9"/>
  <c r="MOC65" i="9"/>
  <c r="MOY65" i="9"/>
  <c r="MPU65" i="9"/>
  <c r="MQQ65" i="9"/>
  <c r="MRM65" i="9"/>
  <c r="MSI65" i="9"/>
  <c r="MTE65" i="9"/>
  <c r="MUA65" i="9"/>
  <c r="MUY65" i="9"/>
  <c r="MVU65" i="9"/>
  <c r="MWQ65" i="9"/>
  <c r="MXM65" i="9"/>
  <c r="MYI65" i="9"/>
  <c r="MZE65" i="9"/>
  <c r="NAA65" i="9"/>
  <c r="NAW65" i="9"/>
  <c r="NBS65" i="9"/>
  <c r="NCQ65" i="9"/>
  <c r="NDM65" i="9"/>
  <c r="NEI65" i="9"/>
  <c r="NFE65" i="9"/>
  <c r="NGA65" i="9"/>
  <c r="NGW65" i="9"/>
  <c r="NHS65" i="9"/>
  <c r="NIO65" i="9"/>
  <c r="NJK65" i="9"/>
  <c r="NKI65" i="9"/>
  <c r="NLE65" i="9"/>
  <c r="NMA65" i="9"/>
  <c r="NMW65" i="9"/>
  <c r="NNS65" i="9"/>
  <c r="NOO65" i="9"/>
  <c r="NPK65" i="9"/>
  <c r="NQG65" i="9"/>
  <c r="NRC65" i="9"/>
  <c r="NSA65" i="9"/>
  <c r="NSW65" i="9"/>
  <c r="NTS65" i="9"/>
  <c r="NUO65" i="9"/>
  <c r="NVK65" i="9"/>
  <c r="NWG65" i="9"/>
  <c r="NXC65" i="9"/>
  <c r="NXY65" i="9"/>
  <c r="NYU65" i="9"/>
  <c r="NZS65" i="9"/>
  <c r="OAO65" i="9"/>
  <c r="OBK65" i="9"/>
  <c r="OCG65" i="9"/>
  <c r="ODC65" i="9"/>
  <c r="ODY65" i="9"/>
  <c r="OEU65" i="9"/>
  <c r="OFQ65" i="9"/>
  <c r="OGM65" i="9"/>
  <c r="OHK65" i="9"/>
  <c r="OIG65" i="9"/>
  <c r="IZO65" i="9"/>
  <c r="JTS65" i="9"/>
  <c r="KBS65" i="9"/>
  <c r="KHA65" i="9"/>
  <c r="KKC65" i="9"/>
  <c r="KMA65" i="9"/>
  <c r="KOM65" i="9"/>
  <c r="KQI65" i="9"/>
  <c r="KSS65" i="9"/>
  <c r="KUQ65" i="9"/>
  <c r="KXA65" i="9"/>
  <c r="KYW65" i="9"/>
  <c r="LAQ65" i="9"/>
  <c r="LCI65" i="9"/>
  <c r="LDM65" i="9"/>
  <c r="LEU65" i="9"/>
  <c r="LFY65" i="9"/>
  <c r="LHA65" i="9"/>
  <c r="LIC65" i="9"/>
  <c r="LJC65" i="9"/>
  <c r="LKG65" i="9"/>
  <c r="LLG65" i="9"/>
  <c r="LMK65" i="9"/>
  <c r="LNK65" i="9"/>
  <c r="LOI65" i="9"/>
  <c r="LPK65" i="9"/>
  <c r="LQG65" i="9"/>
  <c r="LRC65" i="9"/>
  <c r="LRY65" i="9"/>
  <c r="LSU65" i="9"/>
  <c r="LTQ65" i="9"/>
  <c r="LUM65" i="9"/>
  <c r="LVI65" i="9"/>
  <c r="LWE65" i="9"/>
  <c r="LXC65" i="9"/>
  <c r="LXY65" i="9"/>
  <c r="LYU65" i="9"/>
  <c r="LZQ65" i="9"/>
  <c r="MAM65" i="9"/>
  <c r="MBI65" i="9"/>
  <c r="MCE65" i="9"/>
  <c r="MDA65" i="9"/>
  <c r="MDW65" i="9"/>
  <c r="MEU65" i="9"/>
  <c r="MFQ65" i="9"/>
  <c r="MGM65" i="9"/>
  <c r="MHI65" i="9"/>
  <c r="MIE65" i="9"/>
  <c r="MJA65" i="9"/>
  <c r="MJW65" i="9"/>
  <c r="MKS65" i="9"/>
  <c r="MLO65" i="9"/>
  <c r="MMM65" i="9"/>
  <c r="MNI65" i="9"/>
  <c r="MOE65" i="9"/>
  <c r="MPA65" i="9"/>
  <c r="MPW65" i="9"/>
  <c r="MQS65" i="9"/>
  <c r="MRO65" i="9"/>
  <c r="MSK65" i="9"/>
  <c r="MTG65" i="9"/>
  <c r="MUE65" i="9"/>
  <c r="MVA65" i="9"/>
  <c r="MVW65" i="9"/>
  <c r="MWS65" i="9"/>
  <c r="MXO65" i="9"/>
  <c r="MYK65" i="9"/>
  <c r="MZG65" i="9"/>
  <c r="NAC65" i="9"/>
  <c r="NAY65" i="9"/>
  <c r="NBW65" i="9"/>
  <c r="NCS65" i="9"/>
  <c r="NDO65" i="9"/>
  <c r="NEK65" i="9"/>
  <c r="NFG65" i="9"/>
  <c r="NGC65" i="9"/>
  <c r="NGY65" i="9"/>
  <c r="NHU65" i="9"/>
  <c r="NIQ65" i="9"/>
  <c r="NJO65" i="9"/>
  <c r="NKK65" i="9"/>
  <c r="NLG65" i="9"/>
  <c r="NMC65" i="9"/>
  <c r="NMY65" i="9"/>
  <c r="NNU65" i="9"/>
  <c r="NOQ65" i="9"/>
  <c r="NPM65" i="9"/>
  <c r="NQI65" i="9"/>
  <c r="NRG65" i="9"/>
  <c r="NSC65" i="9"/>
  <c r="NSY65" i="9"/>
  <c r="NTU65" i="9"/>
  <c r="NUQ65" i="9"/>
  <c r="NVM65" i="9"/>
  <c r="NWI65" i="9"/>
  <c r="NXE65" i="9"/>
  <c r="NYA65" i="9"/>
  <c r="NYY65" i="9"/>
  <c r="NZU65" i="9"/>
  <c r="OAQ65" i="9"/>
  <c r="OBM65" i="9"/>
  <c r="OCI65" i="9"/>
  <c r="ODE65" i="9"/>
  <c r="OEA65" i="9"/>
  <c r="OEW65" i="9"/>
  <c r="OFS65" i="9"/>
  <c r="OGQ65" i="9"/>
  <c r="OHM65" i="9"/>
  <c r="OII65" i="9"/>
  <c r="OJE65" i="9"/>
  <c r="OKA65" i="9"/>
  <c r="OKW65" i="9"/>
  <c r="OLS65" i="9"/>
  <c r="OMO65" i="9"/>
  <c r="ONK65" i="9"/>
  <c r="OOI65" i="9"/>
  <c r="OPE65" i="9"/>
  <c r="OQA65" i="9"/>
  <c r="OQW65" i="9"/>
  <c r="ORQ65" i="9"/>
  <c r="OSK65" i="9"/>
  <c r="OTE65" i="9"/>
  <c r="OTY65" i="9"/>
  <c r="OUS65" i="9"/>
  <c r="OVM65" i="9"/>
  <c r="OWG65" i="9"/>
  <c r="OXA65" i="9"/>
  <c r="OXU65" i="9"/>
  <c r="OYO65" i="9"/>
  <c r="OZI65" i="9"/>
  <c r="PAC65" i="9"/>
  <c r="PAW65" i="9"/>
  <c r="JCE65" i="9"/>
  <c r="JUU65" i="9"/>
  <c r="KBU65" i="9"/>
  <c r="KHE65" i="9"/>
  <c r="KKE65" i="9"/>
  <c r="KMQ65" i="9"/>
  <c r="KOO65" i="9"/>
  <c r="KQY65" i="9"/>
  <c r="KSU65" i="9"/>
  <c r="KVE65" i="9"/>
  <c r="KXC65" i="9"/>
  <c r="KZM65" i="9"/>
  <c r="LBE65" i="9"/>
  <c r="LCK65" i="9"/>
  <c r="LDS65" i="9"/>
  <c r="LEW65" i="9"/>
  <c r="LGA65" i="9"/>
  <c r="LHE65" i="9"/>
  <c r="LIE65" i="9"/>
  <c r="LJG65" i="9"/>
  <c r="LKI65" i="9"/>
  <c r="LLK65" i="9"/>
  <c r="LMM65" i="9"/>
  <c r="LNM65" i="9"/>
  <c r="LOM65" i="9"/>
  <c r="LPM65" i="9"/>
  <c r="LQI65" i="9"/>
  <c r="LRE65" i="9"/>
  <c r="LSA65" i="9"/>
  <c r="LSW65" i="9"/>
  <c r="LTS65" i="9"/>
  <c r="LUO65" i="9"/>
  <c r="LVK65" i="9"/>
  <c r="LWI65" i="9"/>
  <c r="LXE65" i="9"/>
  <c r="LYA65" i="9"/>
  <c r="LYW65" i="9"/>
  <c r="LZS65" i="9"/>
  <c r="MAO65" i="9"/>
  <c r="MBK65" i="9"/>
  <c r="MCG65" i="9"/>
  <c r="MDC65" i="9"/>
  <c r="MEA65" i="9"/>
  <c r="MEW65" i="9"/>
  <c r="MFS65" i="9"/>
  <c r="MGO65" i="9"/>
  <c r="MHK65" i="9"/>
  <c r="MIG65" i="9"/>
  <c r="MJC65" i="9"/>
  <c r="MJY65" i="9"/>
  <c r="MKU65" i="9"/>
  <c r="MLS65" i="9"/>
  <c r="MMO65" i="9"/>
  <c r="MNK65" i="9"/>
  <c r="MOG65" i="9"/>
  <c r="MPC65" i="9"/>
  <c r="MPY65" i="9"/>
  <c r="MQU65" i="9"/>
  <c r="MRQ65" i="9"/>
  <c r="MSM65" i="9"/>
  <c r="MTK65" i="9"/>
  <c r="MUG65" i="9"/>
  <c r="MVC65" i="9"/>
  <c r="MVY65" i="9"/>
  <c r="MWU65" i="9"/>
  <c r="MXQ65" i="9"/>
  <c r="MYM65" i="9"/>
  <c r="MZI65" i="9"/>
  <c r="NAE65" i="9"/>
  <c r="NBC65" i="9"/>
  <c r="NBY65" i="9"/>
  <c r="NCU65" i="9"/>
  <c r="NDQ65" i="9"/>
  <c r="NEM65" i="9"/>
  <c r="NFI65" i="9"/>
  <c r="NGE65" i="9"/>
  <c r="NHA65" i="9"/>
  <c r="NHW65" i="9"/>
  <c r="NIU65" i="9"/>
  <c r="NJQ65" i="9"/>
  <c r="NKM65" i="9"/>
  <c r="NLI65" i="9"/>
  <c r="NME65" i="9"/>
  <c r="NNA65" i="9"/>
  <c r="NNW65" i="9"/>
  <c r="JEO65" i="9"/>
  <c r="JVW65" i="9"/>
  <c r="KCS65" i="9"/>
  <c r="KIA65" i="9"/>
  <c r="KKG65" i="9"/>
  <c r="KMS65" i="9"/>
  <c r="KOQ65" i="9"/>
  <c r="KRA65" i="9"/>
  <c r="KSW65" i="9"/>
  <c r="KVG65" i="9"/>
  <c r="KXE65" i="9"/>
  <c r="KZO65" i="9"/>
  <c r="LBG65" i="9"/>
  <c r="LCO65" i="9"/>
  <c r="LDW65" i="9"/>
  <c r="LEY65" i="9"/>
  <c r="LGE65" i="9"/>
  <c r="LHG65" i="9"/>
  <c r="LIG65" i="9"/>
  <c r="LJK65" i="9"/>
  <c r="LKK65" i="9"/>
  <c r="LLO65" i="9"/>
  <c r="LMO65" i="9"/>
  <c r="LNQ65" i="9"/>
  <c r="LOQ65" i="9"/>
  <c r="LPO65" i="9"/>
  <c r="LQK65" i="9"/>
  <c r="LRG65" i="9"/>
  <c r="LSC65" i="9"/>
  <c r="LSY65" i="9"/>
  <c r="LTU65" i="9"/>
  <c r="LUQ65" i="9"/>
  <c r="LVO65" i="9"/>
  <c r="LWK65" i="9"/>
  <c r="LXG65" i="9"/>
  <c r="LYC65" i="9"/>
  <c r="LYY65" i="9"/>
  <c r="LZU65" i="9"/>
  <c r="MAQ65" i="9"/>
  <c r="MBM65" i="9"/>
  <c r="MCI65" i="9"/>
  <c r="MDG65" i="9"/>
  <c r="MEC65" i="9"/>
  <c r="MEY65" i="9"/>
  <c r="MFU65" i="9"/>
  <c r="MGQ65" i="9"/>
  <c r="MHM65" i="9"/>
  <c r="MII65" i="9"/>
  <c r="MJE65" i="9"/>
  <c r="MKA65" i="9"/>
  <c r="MKY65" i="9"/>
  <c r="MLU65" i="9"/>
  <c r="MMQ65" i="9"/>
  <c r="MNM65" i="9"/>
  <c r="MOI65" i="9"/>
  <c r="MPE65" i="9"/>
  <c r="MQA65" i="9"/>
  <c r="MQW65" i="9"/>
  <c r="MRS65" i="9"/>
  <c r="MSQ65" i="9"/>
  <c r="MTM65" i="9"/>
  <c r="MUI65" i="9"/>
  <c r="MVE65" i="9"/>
  <c r="MWA65" i="9"/>
  <c r="MWW65" i="9"/>
  <c r="MXS65" i="9"/>
  <c r="MYO65" i="9"/>
  <c r="MZK65" i="9"/>
  <c r="NAI65" i="9"/>
  <c r="NBE65" i="9"/>
  <c r="NCA65" i="9"/>
  <c r="NCW65" i="9"/>
  <c r="NDS65" i="9"/>
  <c r="NEO65" i="9"/>
  <c r="NFK65" i="9"/>
  <c r="NGG65" i="9"/>
  <c r="NHC65" i="9"/>
  <c r="NIA65" i="9"/>
  <c r="NIW65" i="9"/>
  <c r="NJS65" i="9"/>
  <c r="NKO65" i="9"/>
  <c r="NLK65" i="9"/>
  <c r="NMG65" i="9"/>
  <c r="NNC65" i="9"/>
  <c r="NNY65" i="9"/>
  <c r="JGK65" i="9"/>
  <c r="JXG65" i="9"/>
  <c r="KCY65" i="9"/>
  <c r="KIE65" i="9"/>
  <c r="KKY65" i="9"/>
  <c r="KMU65" i="9"/>
  <c r="KPG65" i="9"/>
  <c r="KRC65" i="9"/>
  <c r="KTM65" i="9"/>
  <c r="KVK65" i="9"/>
  <c r="KXU65" i="9"/>
  <c r="KZQ65" i="9"/>
  <c r="LBI65" i="9"/>
  <c r="LCQ65" i="9"/>
  <c r="LDY65" i="9"/>
  <c r="LFC65" i="9"/>
  <c r="LGI65" i="9"/>
  <c r="LHI65" i="9"/>
  <c r="LII65" i="9"/>
  <c r="LJM65" i="9"/>
  <c r="LKO65" i="9"/>
  <c r="LLQ65" i="9"/>
  <c r="LMQ65" i="9"/>
  <c r="LNS65" i="9"/>
  <c r="LOS65" i="9"/>
  <c r="LPQ65" i="9"/>
  <c r="LQM65" i="9"/>
  <c r="LRI65" i="9"/>
  <c r="LSE65" i="9"/>
  <c r="LTA65" i="9"/>
  <c r="LTW65" i="9"/>
  <c r="LUU65" i="9"/>
  <c r="LVQ65" i="9"/>
  <c r="LWM65" i="9"/>
  <c r="LXI65" i="9"/>
  <c r="LYE65" i="9"/>
  <c r="LZA65" i="9"/>
  <c r="LZW65" i="9"/>
  <c r="MAS65" i="9"/>
  <c r="MBO65" i="9"/>
  <c r="MCM65" i="9"/>
  <c r="MDI65" i="9"/>
  <c r="MEE65" i="9"/>
  <c r="MFA65" i="9"/>
  <c r="MFW65" i="9"/>
  <c r="MGS65" i="9"/>
  <c r="MHO65" i="9"/>
  <c r="MIK65" i="9"/>
  <c r="MJG65" i="9"/>
  <c r="MKE65" i="9"/>
  <c r="MLA65" i="9"/>
  <c r="MLW65" i="9"/>
  <c r="MMS65" i="9"/>
  <c r="MNO65" i="9"/>
  <c r="MOK65" i="9"/>
  <c r="MPG65" i="9"/>
  <c r="MQC65" i="9"/>
  <c r="MQY65" i="9"/>
  <c r="MRW65" i="9"/>
  <c r="MSS65" i="9"/>
  <c r="MTO65" i="9"/>
  <c r="MUK65" i="9"/>
  <c r="MVG65" i="9"/>
  <c r="MWC65" i="9"/>
  <c r="MWY65" i="9"/>
  <c r="MXU65" i="9"/>
  <c r="MYQ65" i="9"/>
  <c r="MZO65" i="9"/>
  <c r="NAK65" i="9"/>
  <c r="NBG65" i="9"/>
  <c r="NCC65" i="9"/>
  <c r="NCY65" i="9"/>
  <c r="NDU65" i="9"/>
  <c r="NEQ65" i="9"/>
  <c r="NFM65" i="9"/>
  <c r="JIU65" i="9"/>
  <c r="JYI65" i="9"/>
  <c r="KDY65" i="9"/>
  <c r="KII65" i="9"/>
  <c r="KLA65" i="9"/>
  <c r="KMY65" i="9"/>
  <c r="KPI65" i="9"/>
  <c r="KRE65" i="9"/>
  <c r="KTO65" i="9"/>
  <c r="KVM65" i="9"/>
  <c r="KXW65" i="9"/>
  <c r="KZS65" i="9"/>
  <c r="LBK65" i="9"/>
  <c r="LCW65" i="9"/>
  <c r="LEA65" i="9"/>
  <c r="LFE65" i="9"/>
  <c r="LGK65" i="9"/>
  <c r="LHK65" i="9"/>
  <c r="LIO65" i="9"/>
  <c r="LJO65" i="9"/>
  <c r="LKQ65" i="9"/>
  <c r="LLS65" i="9"/>
  <c r="LMU65" i="9"/>
  <c r="LNW65" i="9"/>
  <c r="LOU65" i="9"/>
  <c r="LPS65" i="9"/>
  <c r="LQO65" i="9"/>
  <c r="LRK65" i="9"/>
  <c r="LSG65" i="9"/>
  <c r="LTC65" i="9"/>
  <c r="LUA65" i="9"/>
  <c r="LUW65" i="9"/>
  <c r="LVS65" i="9"/>
  <c r="LWO65" i="9"/>
  <c r="LXK65" i="9"/>
  <c r="LYG65" i="9"/>
  <c r="LZC65" i="9"/>
  <c r="LZY65" i="9"/>
  <c r="MAU65" i="9"/>
  <c r="MBS65" i="9"/>
  <c r="MCO65" i="9"/>
  <c r="MDK65" i="9"/>
  <c r="MEG65" i="9"/>
  <c r="MFC65" i="9"/>
  <c r="MFY65" i="9"/>
  <c r="MGU65" i="9"/>
  <c r="MHQ65" i="9"/>
  <c r="MIM65" i="9"/>
  <c r="MJK65" i="9"/>
  <c r="MKG65" i="9"/>
  <c r="MLC65" i="9"/>
  <c r="MLY65" i="9"/>
  <c r="MMU65" i="9"/>
  <c r="MNQ65" i="9"/>
  <c r="MOM65" i="9"/>
  <c r="MPI65" i="9"/>
  <c r="MQE65" i="9"/>
  <c r="MRC65" i="9"/>
  <c r="MRY65" i="9"/>
  <c r="MSU65" i="9"/>
  <c r="MTQ65" i="9"/>
  <c r="MUM65" i="9"/>
  <c r="MVI65" i="9"/>
  <c r="MWE65" i="9"/>
  <c r="MXA65" i="9"/>
  <c r="MXW65" i="9"/>
  <c r="MYU65" i="9"/>
  <c r="MZQ65" i="9"/>
  <c r="NAM65" i="9"/>
  <c r="NBI65" i="9"/>
  <c r="NCE65" i="9"/>
  <c r="NDA65" i="9"/>
  <c r="NDW65" i="9"/>
  <c r="NES65" i="9"/>
  <c r="NFO65" i="9"/>
  <c r="NGM65" i="9"/>
  <c r="NHI65" i="9"/>
  <c r="NIE65" i="9"/>
  <c r="NJA65" i="9"/>
  <c r="JKS65" i="9"/>
  <c r="JYK65" i="9"/>
  <c r="KEA65" i="9"/>
  <c r="KJC65" i="9"/>
  <c r="KLC65" i="9"/>
  <c r="KNM65" i="9"/>
  <c r="KPK65" i="9"/>
  <c r="KRU65" i="9"/>
  <c r="KTQ65" i="9"/>
  <c r="KWA65" i="9"/>
  <c r="KXY65" i="9"/>
  <c r="KZU65" i="9"/>
  <c r="LBO65" i="9"/>
  <c r="LCY65" i="9"/>
  <c r="LEC65" i="9"/>
  <c r="LFM65" i="9"/>
  <c r="LGM65" i="9"/>
  <c r="LHM65" i="9"/>
  <c r="LIQ65" i="9"/>
  <c r="LJS65" i="9"/>
  <c r="LKU65" i="9"/>
  <c r="LLU65" i="9"/>
  <c r="LMW65" i="9"/>
  <c r="LNY65" i="9"/>
  <c r="LOW65" i="9"/>
  <c r="LPU65" i="9"/>
  <c r="LQQ65" i="9"/>
  <c r="LRM65" i="9"/>
  <c r="LSI65" i="9"/>
  <c r="LTG65" i="9"/>
  <c r="LUC65" i="9"/>
  <c r="LUY65" i="9"/>
  <c r="LVU65" i="9"/>
  <c r="LWQ65" i="9"/>
  <c r="LXM65" i="9"/>
  <c r="LYI65" i="9"/>
  <c r="LZE65" i="9"/>
  <c r="MAA65" i="9"/>
  <c r="MAY65" i="9"/>
  <c r="MBU65" i="9"/>
  <c r="MCQ65" i="9"/>
  <c r="MDM65" i="9"/>
  <c r="MEI65" i="9"/>
  <c r="MFE65" i="9"/>
  <c r="MGA65" i="9"/>
  <c r="MGW65" i="9"/>
  <c r="MHS65" i="9"/>
  <c r="MIQ65" i="9"/>
  <c r="MJM65" i="9"/>
  <c r="MKI65" i="9"/>
  <c r="MLE65" i="9"/>
  <c r="MMA65" i="9"/>
  <c r="MMW65" i="9"/>
  <c r="MNS65" i="9"/>
  <c r="MOO65" i="9"/>
  <c r="MPK65" i="9"/>
  <c r="MQI65" i="9"/>
  <c r="MRE65" i="9"/>
  <c r="MSA65" i="9"/>
  <c r="MSW65" i="9"/>
  <c r="MTS65" i="9"/>
  <c r="MUO65" i="9"/>
  <c r="MVK65" i="9"/>
  <c r="MWG65" i="9"/>
  <c r="MXC65" i="9"/>
  <c r="MYA65" i="9"/>
  <c r="MYW65" i="9"/>
  <c r="MZS65" i="9"/>
  <c r="NAO65" i="9"/>
  <c r="NBK65" i="9"/>
  <c r="NCG65" i="9"/>
  <c r="NDC65" i="9"/>
  <c r="NDY65" i="9"/>
  <c r="NEU65" i="9"/>
  <c r="NFS65" i="9"/>
  <c r="NGO65" i="9"/>
  <c r="NHK65" i="9"/>
  <c r="NIG65" i="9"/>
  <c r="NJC65" i="9"/>
  <c r="NJY65" i="9"/>
  <c r="NKU65" i="9"/>
  <c r="NLQ65" i="9"/>
  <c r="NMM65" i="9"/>
  <c r="NNK65" i="9"/>
  <c r="NOG65" i="9"/>
  <c r="NPC65" i="9"/>
  <c r="NPY65" i="9"/>
  <c r="NQU65" i="9"/>
  <c r="NRQ65" i="9"/>
  <c r="NSM65" i="9"/>
  <c r="NTI65" i="9"/>
  <c r="NUE65" i="9"/>
  <c r="NVC65" i="9"/>
  <c r="NVY65" i="9"/>
  <c r="NWU65" i="9"/>
  <c r="NXQ65" i="9"/>
  <c r="NYM65" i="9"/>
  <c r="NGI65" i="9"/>
  <c r="NMI65" i="9"/>
  <c r="NPO65" i="9"/>
  <c r="NRM65" i="9"/>
  <c r="NTW65" i="9"/>
  <c r="NVS65" i="9"/>
  <c r="NYE65" i="9"/>
  <c r="NZY65" i="9"/>
  <c r="OBQ65" i="9"/>
  <c r="ODI65" i="9"/>
  <c r="OFC65" i="9"/>
  <c r="OGU65" i="9"/>
  <c r="OIK65" i="9"/>
  <c r="OJM65" i="9"/>
  <c r="OKU65" i="9"/>
  <c r="OMA65" i="9"/>
  <c r="ONE65" i="9"/>
  <c r="OOK65" i="9"/>
  <c r="OPK65" i="9"/>
  <c r="OQK65" i="9"/>
  <c r="ORM65" i="9"/>
  <c r="OSM65" i="9"/>
  <c r="OTK65" i="9"/>
  <c r="OUI65" i="9"/>
  <c r="OVI65" i="9"/>
  <c r="OWI65" i="9"/>
  <c r="OXG65" i="9"/>
  <c r="OYE65" i="9"/>
  <c r="OZE65" i="9"/>
  <c r="PAE65" i="9"/>
  <c r="PBC65" i="9"/>
  <c r="PBY65" i="9"/>
  <c r="PCU65" i="9"/>
  <c r="PDS65" i="9"/>
  <c r="PEO65" i="9"/>
  <c r="PFK65" i="9"/>
  <c r="PGG65" i="9"/>
  <c r="PHC65" i="9"/>
  <c r="PHY65" i="9"/>
  <c r="PIU65" i="9"/>
  <c r="PJQ65" i="9"/>
  <c r="PKM65" i="9"/>
  <c r="PLK65" i="9"/>
  <c r="PMG65" i="9"/>
  <c r="PNC65" i="9"/>
  <c r="PNY65" i="9"/>
  <c r="POU65" i="9"/>
  <c r="PPQ65" i="9"/>
  <c r="PQM65" i="9"/>
  <c r="PRI65" i="9"/>
  <c r="PSE65" i="9"/>
  <c r="PTC65" i="9"/>
  <c r="PTY65" i="9"/>
  <c r="PUU65" i="9"/>
  <c r="PVQ65" i="9"/>
  <c r="PWM65" i="9"/>
  <c r="PXI65" i="9"/>
  <c r="PYE65" i="9"/>
  <c r="PZA65" i="9"/>
  <c r="PZW65" i="9"/>
  <c r="QAU65" i="9"/>
  <c r="QBQ65" i="9"/>
  <c r="QCM65" i="9"/>
  <c r="QDI65" i="9"/>
  <c r="QEE65" i="9"/>
  <c r="QFA65" i="9"/>
  <c r="QFW65" i="9"/>
  <c r="QGS65" i="9"/>
  <c r="QHO65" i="9"/>
  <c r="QIM65" i="9"/>
  <c r="QJI65" i="9"/>
  <c r="QKE65" i="9"/>
  <c r="QLA65" i="9"/>
  <c r="QLW65" i="9"/>
  <c r="QMS65" i="9"/>
  <c r="QNO65" i="9"/>
  <c r="QOK65" i="9"/>
  <c r="QPG65" i="9"/>
  <c r="QQE65" i="9"/>
  <c r="QRA65" i="9"/>
  <c r="QRW65" i="9"/>
  <c r="QSS65" i="9"/>
  <c r="QTO65" i="9"/>
  <c r="QUK65" i="9"/>
  <c r="QVG65" i="9"/>
  <c r="QWC65" i="9"/>
  <c r="QWY65" i="9"/>
  <c r="QXW65" i="9"/>
  <c r="QYS65" i="9"/>
  <c r="QZO65" i="9"/>
  <c r="RAK65" i="9"/>
  <c r="RBG65" i="9"/>
  <c r="RCC65" i="9"/>
  <c r="RCY65" i="9"/>
  <c r="RDU65" i="9"/>
  <c r="REQ65" i="9"/>
  <c r="RFO65" i="9"/>
  <c r="RGK65" i="9"/>
  <c r="RHG65" i="9"/>
  <c r="RIC65" i="9"/>
  <c r="RIY65" i="9"/>
  <c r="RJU65" i="9"/>
  <c r="RKQ65" i="9"/>
  <c r="RLM65" i="9"/>
  <c r="RMI65" i="9"/>
  <c r="RNG65" i="9"/>
  <c r="ROC65" i="9"/>
  <c r="ROY65" i="9"/>
  <c r="RPU65" i="9"/>
  <c r="RQQ65" i="9"/>
  <c r="RRM65" i="9"/>
  <c r="RSI65" i="9"/>
  <c r="RTE65" i="9"/>
  <c r="RUA65" i="9"/>
  <c r="RUY65" i="9"/>
  <c r="RVU65" i="9"/>
  <c r="RWQ65" i="9"/>
  <c r="RXM65" i="9"/>
  <c r="RYI65" i="9"/>
  <c r="RZE65" i="9"/>
  <c r="SAA65" i="9"/>
  <c r="SAW65" i="9"/>
  <c r="SBS65" i="9"/>
  <c r="SCQ65" i="9"/>
  <c r="SDM65" i="9"/>
  <c r="SEI65" i="9"/>
  <c r="SFE65" i="9"/>
  <c r="SGA65" i="9"/>
  <c r="SGU65" i="9"/>
  <c r="SHO65" i="9"/>
  <c r="SII65" i="9"/>
  <c r="SJC65" i="9"/>
  <c r="SJW65" i="9"/>
  <c r="SKQ65" i="9"/>
  <c r="SLK65" i="9"/>
  <c r="SME65" i="9"/>
  <c r="SMY65" i="9"/>
  <c r="SNS65" i="9"/>
  <c r="SOM65" i="9"/>
  <c r="SPG65" i="9"/>
  <c r="SQA65" i="9"/>
  <c r="SQU65" i="9"/>
  <c r="SRO65" i="9"/>
  <c r="SSI65" i="9"/>
  <c r="STC65" i="9"/>
  <c r="STW65" i="9"/>
  <c r="SUQ65" i="9"/>
  <c r="SVK65" i="9"/>
  <c r="SWE65" i="9"/>
  <c r="SWY65" i="9"/>
  <c r="SXS65" i="9"/>
  <c r="SYM65" i="9"/>
  <c r="SZG65" i="9"/>
  <c r="TAA65" i="9"/>
  <c r="TAU65" i="9"/>
  <c r="TBO65" i="9"/>
  <c r="TCI65" i="9"/>
  <c r="TDC65" i="9"/>
  <c r="TDW65" i="9"/>
  <c r="TEQ65" i="9"/>
  <c r="TFK65" i="9"/>
  <c r="TGE65" i="9"/>
  <c r="TGY65" i="9"/>
  <c r="THS65" i="9"/>
  <c r="TIM65" i="9"/>
  <c r="TJG65" i="9"/>
  <c r="TKA65" i="9"/>
  <c r="TKU65" i="9"/>
  <c r="TLO65" i="9"/>
  <c r="TMI65" i="9"/>
  <c r="TNC65" i="9"/>
  <c r="TNW65" i="9"/>
  <c r="TOQ65" i="9"/>
  <c r="TPK65" i="9"/>
  <c r="TQE65" i="9"/>
  <c r="TQY65" i="9"/>
  <c r="TRS65" i="9"/>
  <c r="TSM65" i="9"/>
  <c r="TTG65" i="9"/>
  <c r="TUA65" i="9"/>
  <c r="TUU65" i="9"/>
  <c r="TVO65" i="9"/>
  <c r="TWI65" i="9"/>
  <c r="TXC65" i="9"/>
  <c r="TXW65" i="9"/>
  <c r="TYQ65" i="9"/>
  <c r="TZK65" i="9"/>
  <c r="UAE65" i="9"/>
  <c r="UAY65" i="9"/>
  <c r="UBS65" i="9"/>
  <c r="UCM65" i="9"/>
  <c r="UDG65" i="9"/>
  <c r="UEA65" i="9"/>
  <c r="UEU65" i="9"/>
  <c r="UFO65" i="9"/>
  <c r="UGI65" i="9"/>
  <c r="UHC65" i="9"/>
  <c r="UHW65" i="9"/>
  <c r="UIQ65" i="9"/>
  <c r="UJK65" i="9"/>
  <c r="UKE65" i="9"/>
  <c r="UKY65" i="9"/>
  <c r="ULS65" i="9"/>
  <c r="UMM65" i="9"/>
  <c r="UNG65" i="9"/>
  <c r="UOA65" i="9"/>
  <c r="UOU65" i="9"/>
  <c r="UPO65" i="9"/>
  <c r="UQI65" i="9"/>
  <c r="URC65" i="9"/>
  <c r="URW65" i="9"/>
  <c r="USQ65" i="9"/>
  <c r="UTK65" i="9"/>
  <c r="UUE65" i="9"/>
  <c r="UUY65" i="9"/>
  <c r="UVS65" i="9"/>
  <c r="UWM65" i="9"/>
  <c r="UXG65" i="9"/>
  <c r="UYA65" i="9"/>
  <c r="UYU65" i="9"/>
  <c r="UZO65" i="9"/>
  <c r="VAI65" i="9"/>
  <c r="VBC65" i="9"/>
  <c r="VBW65" i="9"/>
  <c r="VCQ65" i="9"/>
  <c r="VDK65" i="9"/>
  <c r="VEE65" i="9"/>
  <c r="VEY65" i="9"/>
  <c r="VFS65" i="9"/>
  <c r="VGM65" i="9"/>
  <c r="NHG65" i="9"/>
  <c r="NMK65" i="9"/>
  <c r="NPS65" i="9"/>
  <c r="NRO65" i="9"/>
  <c r="NTY65" i="9"/>
  <c r="NVW65" i="9"/>
  <c r="NYG65" i="9"/>
  <c r="OAA65" i="9"/>
  <c r="OBS65" i="9"/>
  <c r="ODK65" i="9"/>
  <c r="OFE65" i="9"/>
  <c r="OGW65" i="9"/>
  <c r="OIM65" i="9"/>
  <c r="OJO65" i="9"/>
  <c r="OKY65" i="9"/>
  <c r="OMC65" i="9"/>
  <c r="ONI65" i="9"/>
  <c r="OOM65" i="9"/>
  <c r="OPM65" i="9"/>
  <c r="OQQ65" i="9"/>
  <c r="ORO65" i="9"/>
  <c r="OSO65" i="9"/>
  <c r="OTM65" i="9"/>
  <c r="OUM65" i="9"/>
  <c r="OVK65" i="9"/>
  <c r="OWK65" i="9"/>
  <c r="OXI65" i="9"/>
  <c r="OYI65" i="9"/>
  <c r="OZG65" i="9"/>
  <c r="PAG65" i="9"/>
  <c r="PBE65" i="9"/>
  <c r="PCA65" i="9"/>
  <c r="PCY65" i="9"/>
  <c r="PDU65" i="9"/>
  <c r="PEQ65" i="9"/>
  <c r="PFM65" i="9"/>
  <c r="PGI65" i="9"/>
  <c r="PHE65" i="9"/>
  <c r="PIA65" i="9"/>
  <c r="PIW65" i="9"/>
  <c r="PJS65" i="9"/>
  <c r="PKQ65" i="9"/>
  <c r="PLM65" i="9"/>
  <c r="PMI65" i="9"/>
  <c r="PNE65" i="9"/>
  <c r="POA65" i="9"/>
  <c r="POW65" i="9"/>
  <c r="PPS65" i="9"/>
  <c r="PQO65" i="9"/>
  <c r="PRK65" i="9"/>
  <c r="PSI65" i="9"/>
  <c r="PTE65" i="9"/>
  <c r="PUA65" i="9"/>
  <c r="PUW65" i="9"/>
  <c r="PVS65" i="9"/>
  <c r="PWO65" i="9"/>
  <c r="PXK65" i="9"/>
  <c r="PYG65" i="9"/>
  <c r="PZC65" i="9"/>
  <c r="QAA65" i="9"/>
  <c r="QAW65" i="9"/>
  <c r="QBS65" i="9"/>
  <c r="QCO65" i="9"/>
  <c r="QDK65" i="9"/>
  <c r="QEG65" i="9"/>
  <c r="QFC65" i="9"/>
  <c r="QFY65" i="9"/>
  <c r="QGU65" i="9"/>
  <c r="QHS65" i="9"/>
  <c r="QIO65" i="9"/>
  <c r="QJK65" i="9"/>
  <c r="QKG65" i="9"/>
  <c r="QLC65" i="9"/>
  <c r="QLY65" i="9"/>
  <c r="QMU65" i="9"/>
  <c r="QNQ65" i="9"/>
  <c r="QOM65" i="9"/>
  <c r="QPK65" i="9"/>
  <c r="QQG65" i="9"/>
  <c r="QRC65" i="9"/>
  <c r="QRY65" i="9"/>
  <c r="QSU65" i="9"/>
  <c r="QTQ65" i="9"/>
  <c r="QUM65" i="9"/>
  <c r="QVI65" i="9"/>
  <c r="QWE65" i="9"/>
  <c r="QXC65" i="9"/>
  <c r="QXY65" i="9"/>
  <c r="QYU65" i="9"/>
  <c r="QZQ65" i="9"/>
  <c r="RAM65" i="9"/>
  <c r="RBI65" i="9"/>
  <c r="RCE65" i="9"/>
  <c r="RDA65" i="9"/>
  <c r="RDW65" i="9"/>
  <c r="REU65" i="9"/>
  <c r="RFQ65" i="9"/>
  <c r="RGM65" i="9"/>
  <c r="RHI65" i="9"/>
  <c r="RIE65" i="9"/>
  <c r="RJA65" i="9"/>
  <c r="RJW65" i="9"/>
  <c r="RKS65" i="9"/>
  <c r="RLO65" i="9"/>
  <c r="RMM65" i="9"/>
  <c r="RNI65" i="9"/>
  <c r="ROE65" i="9"/>
  <c r="NIC65" i="9"/>
  <c r="NNE65" i="9"/>
  <c r="NPU65" i="9"/>
  <c r="NSE65" i="9"/>
  <c r="NUA65" i="9"/>
  <c r="NWK65" i="9"/>
  <c r="NYI65" i="9"/>
  <c r="OAC65" i="9"/>
  <c r="OBU65" i="9"/>
  <c r="ODO65" i="9"/>
  <c r="OFG65" i="9"/>
  <c r="OGY65" i="9"/>
  <c r="OIO65" i="9"/>
  <c r="OJU65" i="9"/>
  <c r="OLA65" i="9"/>
  <c r="OME65" i="9"/>
  <c r="ONO65" i="9"/>
  <c r="OOO65" i="9"/>
  <c r="OPO65" i="9"/>
  <c r="OQS65" i="9"/>
  <c r="ORS65" i="9"/>
  <c r="OSQ65" i="9"/>
  <c r="OTO65" i="9"/>
  <c r="OUO65" i="9"/>
  <c r="OVO65" i="9"/>
  <c r="OWM65" i="9"/>
  <c r="OXK65" i="9"/>
  <c r="OYK65" i="9"/>
  <c r="OZK65" i="9"/>
  <c r="PAI65" i="9"/>
  <c r="PBG65" i="9"/>
  <c r="PCE65" i="9"/>
  <c r="PDA65" i="9"/>
  <c r="PDW65" i="9"/>
  <c r="PES65" i="9"/>
  <c r="PFO65" i="9"/>
  <c r="PGK65" i="9"/>
  <c r="PHG65" i="9"/>
  <c r="PIC65" i="9"/>
  <c r="PIY65" i="9"/>
  <c r="PJW65" i="9"/>
  <c r="PKS65" i="9"/>
  <c r="PLO65" i="9"/>
  <c r="PMK65" i="9"/>
  <c r="PNG65" i="9"/>
  <c r="POC65" i="9"/>
  <c r="POY65" i="9"/>
  <c r="PPU65" i="9"/>
  <c r="PQQ65" i="9"/>
  <c r="PRO65" i="9"/>
  <c r="PSK65" i="9"/>
  <c r="PTG65" i="9"/>
  <c r="PUC65" i="9"/>
  <c r="PUY65" i="9"/>
  <c r="PVU65" i="9"/>
  <c r="PWQ65" i="9"/>
  <c r="PXM65" i="9"/>
  <c r="PYI65" i="9"/>
  <c r="PZG65" i="9"/>
  <c r="QAC65" i="9"/>
  <c r="QAY65" i="9"/>
  <c r="QBU65" i="9"/>
  <c r="QCQ65" i="9"/>
  <c r="QDM65" i="9"/>
  <c r="QEI65" i="9"/>
  <c r="QFE65" i="9"/>
  <c r="QGA65" i="9"/>
  <c r="QGY65" i="9"/>
  <c r="QHU65" i="9"/>
  <c r="QIQ65" i="9"/>
  <c r="QJM65" i="9"/>
  <c r="QKI65" i="9"/>
  <c r="QLE65" i="9"/>
  <c r="QMA65" i="9"/>
  <c r="QMW65" i="9"/>
  <c r="QNS65" i="9"/>
  <c r="QOQ65" i="9"/>
  <c r="QPM65" i="9"/>
  <c r="QQI65" i="9"/>
  <c r="QRE65" i="9"/>
  <c r="QSA65" i="9"/>
  <c r="QSW65" i="9"/>
  <c r="QTS65" i="9"/>
  <c r="QUO65" i="9"/>
  <c r="QVK65" i="9"/>
  <c r="QWI65" i="9"/>
  <c r="QXE65" i="9"/>
  <c r="QYA65" i="9"/>
  <c r="QYW65" i="9"/>
  <c r="QZS65" i="9"/>
  <c r="RAO65" i="9"/>
  <c r="RBK65" i="9"/>
  <c r="RCG65" i="9"/>
  <c r="RDC65" i="9"/>
  <c r="REA65" i="9"/>
  <c r="REW65" i="9"/>
  <c r="RFS65" i="9"/>
  <c r="RGO65" i="9"/>
  <c r="RHK65" i="9"/>
  <c r="RIG65" i="9"/>
  <c r="RJC65" i="9"/>
  <c r="RJY65" i="9"/>
  <c r="RKU65" i="9"/>
  <c r="RLS65" i="9"/>
  <c r="RMO65" i="9"/>
  <c r="RNK65" i="9"/>
  <c r="ROG65" i="9"/>
  <c r="RPC65" i="9"/>
  <c r="NIY65" i="9"/>
  <c r="NNG65" i="9"/>
  <c r="NPW65" i="9"/>
  <c r="NSG65" i="9"/>
  <c r="NUC65" i="9"/>
  <c r="NWM65" i="9"/>
  <c r="NYK65" i="9"/>
  <c r="OAE65" i="9"/>
  <c r="OBW65" i="9"/>
  <c r="ODQ65" i="9"/>
  <c r="OFI65" i="9"/>
  <c r="OHA65" i="9"/>
  <c r="OIQ65" i="9"/>
  <c r="OJY65" i="9"/>
  <c r="OLC65" i="9"/>
  <c r="OMI65" i="9"/>
  <c r="ONQ65" i="9"/>
  <c r="OOQ65" i="9"/>
  <c r="OPS65" i="9"/>
  <c r="OQU65" i="9"/>
  <c r="ORU65" i="9"/>
  <c r="OSS65" i="9"/>
  <c r="OTS65" i="9"/>
  <c r="OUQ65" i="9"/>
  <c r="OVQ65" i="9"/>
  <c r="OWO65" i="9"/>
  <c r="OXO65" i="9"/>
  <c r="OYM65" i="9"/>
  <c r="OZM65" i="9"/>
  <c r="PAK65" i="9"/>
  <c r="PBK65" i="9"/>
  <c r="PCG65" i="9"/>
  <c r="PDC65" i="9"/>
  <c r="PDY65" i="9"/>
  <c r="PEU65" i="9"/>
  <c r="PFQ65" i="9"/>
  <c r="PGM65" i="9"/>
  <c r="PHI65" i="9"/>
  <c r="PIE65" i="9"/>
  <c r="PJC65" i="9"/>
  <c r="PJY65" i="9"/>
  <c r="PKU65" i="9"/>
  <c r="PLQ65" i="9"/>
  <c r="PMM65" i="9"/>
  <c r="PNI65" i="9"/>
  <c r="POE65" i="9"/>
  <c r="PPA65" i="9"/>
  <c r="PPW65" i="9"/>
  <c r="PQU65" i="9"/>
  <c r="PRQ65" i="9"/>
  <c r="PSM65" i="9"/>
  <c r="PTI65" i="9"/>
  <c r="PUE65" i="9"/>
  <c r="PVA65" i="9"/>
  <c r="PVW65" i="9"/>
  <c r="PWS65" i="9"/>
  <c r="PXO65" i="9"/>
  <c r="PYM65" i="9"/>
  <c r="PZI65" i="9"/>
  <c r="QAE65" i="9"/>
  <c r="QBA65" i="9"/>
  <c r="QBW65" i="9"/>
  <c r="QCS65" i="9"/>
  <c r="QDO65" i="9"/>
  <c r="QEK65" i="9"/>
  <c r="QFG65" i="9"/>
  <c r="QGE65" i="9"/>
  <c r="QHA65" i="9"/>
  <c r="QHW65" i="9"/>
  <c r="QIS65" i="9"/>
  <c r="QJO65" i="9"/>
  <c r="QKK65" i="9"/>
  <c r="QLG65" i="9"/>
  <c r="QMC65" i="9"/>
  <c r="QMY65" i="9"/>
  <c r="QNW65" i="9"/>
  <c r="QOS65" i="9"/>
  <c r="QPO65" i="9"/>
  <c r="QQK65" i="9"/>
  <c r="QRG65" i="9"/>
  <c r="QSC65" i="9"/>
  <c r="QSY65" i="9"/>
  <c r="QTU65" i="9"/>
  <c r="QUQ65" i="9"/>
  <c r="QVO65" i="9"/>
  <c r="QWK65" i="9"/>
  <c r="QXG65" i="9"/>
  <c r="QYC65" i="9"/>
  <c r="QYY65" i="9"/>
  <c r="QZU65" i="9"/>
  <c r="RAQ65" i="9"/>
  <c r="RBM65" i="9"/>
  <c r="RCI65" i="9"/>
  <c r="RDG65" i="9"/>
  <c r="REC65" i="9"/>
  <c r="REY65" i="9"/>
  <c r="RFU65" i="9"/>
  <c r="RGQ65" i="9"/>
  <c r="RHM65" i="9"/>
  <c r="RII65" i="9"/>
  <c r="RJE65" i="9"/>
  <c r="RKA65" i="9"/>
  <c r="RKY65" i="9"/>
  <c r="RLU65" i="9"/>
  <c r="RMQ65" i="9"/>
  <c r="RNM65" i="9"/>
  <c r="ROI65" i="9"/>
  <c r="RPE65" i="9"/>
  <c r="RQA65" i="9"/>
  <c r="RQW65" i="9"/>
  <c r="RRS65" i="9"/>
  <c r="RSQ65" i="9"/>
  <c r="NJU65" i="9"/>
  <c r="NOA65" i="9"/>
  <c r="NQM65" i="9"/>
  <c r="NSI65" i="9"/>
  <c r="NUS65" i="9"/>
  <c r="NWQ65" i="9"/>
  <c r="NZA65" i="9"/>
  <c r="OAS65" i="9"/>
  <c r="OCK65" i="9"/>
  <c r="OEC65" i="9"/>
  <c r="OFW65" i="9"/>
  <c r="OHO65" i="9"/>
  <c r="OIS65" i="9"/>
  <c r="OKC65" i="9"/>
  <c r="OLG65" i="9"/>
  <c r="OMM65" i="9"/>
  <c r="ONS65" i="9"/>
  <c r="OOS65" i="9"/>
  <c r="OPW65" i="9"/>
  <c r="OQY65" i="9"/>
  <c r="ORW65" i="9"/>
  <c r="OSU65" i="9"/>
  <c r="OTU65" i="9"/>
  <c r="OUU65" i="9"/>
  <c r="OVS65" i="9"/>
  <c r="OWQ65" i="9"/>
  <c r="OXQ65" i="9"/>
  <c r="OYQ65" i="9"/>
  <c r="OZO65" i="9"/>
  <c r="PAM65" i="9"/>
  <c r="PBM65" i="9"/>
  <c r="PCI65" i="9"/>
  <c r="PDE65" i="9"/>
  <c r="PEA65" i="9"/>
  <c r="PEW65" i="9"/>
  <c r="PFS65" i="9"/>
  <c r="PGO65" i="9"/>
  <c r="PHK65" i="9"/>
  <c r="PII65" i="9"/>
  <c r="PJE65" i="9"/>
  <c r="PKA65" i="9"/>
  <c r="PKW65" i="9"/>
  <c r="PLS65" i="9"/>
  <c r="PMO65" i="9"/>
  <c r="PNK65" i="9"/>
  <c r="POG65" i="9"/>
  <c r="PPC65" i="9"/>
  <c r="PQA65" i="9"/>
  <c r="PQW65" i="9"/>
  <c r="PRS65" i="9"/>
  <c r="PSO65" i="9"/>
  <c r="PTK65" i="9"/>
  <c r="PUG65" i="9"/>
  <c r="PVC65" i="9"/>
  <c r="PVY65" i="9"/>
  <c r="PWU65" i="9"/>
  <c r="PXS65" i="9"/>
  <c r="PYO65" i="9"/>
  <c r="PZK65" i="9"/>
  <c r="QAG65" i="9"/>
  <c r="QBC65" i="9"/>
  <c r="QBY65" i="9"/>
  <c r="QCU65" i="9"/>
  <c r="QDQ65" i="9"/>
  <c r="QEM65" i="9"/>
  <c r="QFK65" i="9"/>
  <c r="QGG65" i="9"/>
  <c r="QHC65" i="9"/>
  <c r="QHY65" i="9"/>
  <c r="QIU65" i="9"/>
  <c r="QJQ65" i="9"/>
  <c r="QKM65" i="9"/>
  <c r="QLI65" i="9"/>
  <c r="QME65" i="9"/>
  <c r="QNC65" i="9"/>
  <c r="QNY65" i="9"/>
  <c r="QOU65" i="9"/>
  <c r="QPQ65" i="9"/>
  <c r="QQM65" i="9"/>
  <c r="QRI65" i="9"/>
  <c r="QSE65" i="9"/>
  <c r="QTA65" i="9"/>
  <c r="QTW65" i="9"/>
  <c r="QUU65" i="9"/>
  <c r="QVQ65" i="9"/>
  <c r="QWM65" i="9"/>
  <c r="QXI65" i="9"/>
  <c r="QYE65" i="9"/>
  <c r="QZA65" i="9"/>
  <c r="QZW65" i="9"/>
  <c r="RAS65" i="9"/>
  <c r="RBO65" i="9"/>
  <c r="RCM65" i="9"/>
  <c r="RDI65" i="9"/>
  <c r="REE65" i="9"/>
  <c r="RFA65" i="9"/>
  <c r="RFW65" i="9"/>
  <c r="RGS65" i="9"/>
  <c r="RHO65" i="9"/>
  <c r="RIK65" i="9"/>
  <c r="RJG65" i="9"/>
  <c r="RKE65" i="9"/>
  <c r="RLA65" i="9"/>
  <c r="RLW65" i="9"/>
  <c r="RMS65" i="9"/>
  <c r="RNO65" i="9"/>
  <c r="ROK65" i="9"/>
  <c r="RPG65" i="9"/>
  <c r="RQC65" i="9"/>
  <c r="RQY65" i="9"/>
  <c r="RRW65" i="9"/>
  <c r="RSS65" i="9"/>
  <c r="RTO65" i="9"/>
  <c r="RUK65" i="9"/>
  <c r="RVG65" i="9"/>
  <c r="NJW65" i="9"/>
  <c r="NOE65" i="9"/>
  <c r="NQO65" i="9"/>
  <c r="NSK65" i="9"/>
  <c r="NUU65" i="9"/>
  <c r="NWS65" i="9"/>
  <c r="NZC65" i="9"/>
  <c r="OAU65" i="9"/>
  <c r="OCM65" i="9"/>
  <c r="OEE65" i="9"/>
  <c r="OFY65" i="9"/>
  <c r="OHQ65" i="9"/>
  <c r="OIY65" i="9"/>
  <c r="OKE65" i="9"/>
  <c r="OLI65" i="9"/>
  <c r="OMQ65" i="9"/>
  <c r="ONU65" i="9"/>
  <c r="OOW65" i="9"/>
  <c r="OPY65" i="9"/>
  <c r="ORA65" i="9"/>
  <c r="ORY65" i="9"/>
  <c r="OSY65" i="9"/>
  <c r="OTW65" i="9"/>
  <c r="OUW65" i="9"/>
  <c r="OVU65" i="9"/>
  <c r="OWU65" i="9"/>
  <c r="OXS65" i="9"/>
  <c r="OYS65" i="9"/>
  <c r="OZQ65" i="9"/>
  <c r="PAQ65" i="9"/>
  <c r="PBO65" i="9"/>
  <c r="PCK65" i="9"/>
  <c r="PDG65" i="9"/>
  <c r="PEC65" i="9"/>
  <c r="PEY65" i="9"/>
  <c r="PFU65" i="9"/>
  <c r="PGQ65" i="9"/>
  <c r="PHO65" i="9"/>
  <c r="PIK65" i="9"/>
  <c r="PJG65" i="9"/>
  <c r="PKC65" i="9"/>
  <c r="PKY65" i="9"/>
  <c r="PLU65" i="9"/>
  <c r="PMQ65" i="9"/>
  <c r="PNM65" i="9"/>
  <c r="POI65" i="9"/>
  <c r="PPG65" i="9"/>
  <c r="PQC65" i="9"/>
  <c r="PQY65" i="9"/>
  <c r="PRU65" i="9"/>
  <c r="PSQ65" i="9"/>
  <c r="PTM65" i="9"/>
  <c r="PUI65" i="9"/>
  <c r="PVE65" i="9"/>
  <c r="PWA65" i="9"/>
  <c r="PWY65" i="9"/>
  <c r="PXU65" i="9"/>
  <c r="PYQ65" i="9"/>
  <c r="PZM65" i="9"/>
  <c r="QAI65" i="9"/>
  <c r="QBE65" i="9"/>
  <c r="QCA65" i="9"/>
  <c r="QCW65" i="9"/>
  <c r="QDS65" i="9"/>
  <c r="QEQ65" i="9"/>
  <c r="QFM65" i="9"/>
  <c r="QGI65" i="9"/>
  <c r="QHE65" i="9"/>
  <c r="QIA65" i="9"/>
  <c r="QIW65" i="9"/>
  <c r="QJS65" i="9"/>
  <c r="QKO65" i="9"/>
  <c r="QLK65" i="9"/>
  <c r="QMI65" i="9"/>
  <c r="QNE65" i="9"/>
  <c r="QOA65" i="9"/>
  <c r="QOW65" i="9"/>
  <c r="QPS65" i="9"/>
  <c r="QQO65" i="9"/>
  <c r="QRK65" i="9"/>
  <c r="QSG65" i="9"/>
  <c r="QTC65" i="9"/>
  <c r="QUA65" i="9"/>
  <c r="QUW65" i="9"/>
  <c r="QVS65" i="9"/>
  <c r="NKQ65" i="9"/>
  <c r="NOS65" i="9"/>
  <c r="NQQ65" i="9"/>
  <c r="NTA65" i="9"/>
  <c r="NUW65" i="9"/>
  <c r="NXG65" i="9"/>
  <c r="NZE65" i="9"/>
  <c r="OAW65" i="9"/>
  <c r="OCO65" i="9"/>
  <c r="OEI65" i="9"/>
  <c r="OGA65" i="9"/>
  <c r="OHS65" i="9"/>
  <c r="OJC65" i="9"/>
  <c r="OKG65" i="9"/>
  <c r="OLM65" i="9"/>
  <c r="OMU65" i="9"/>
  <c r="ONW65" i="9"/>
  <c r="OOY65" i="9"/>
  <c r="OQC65" i="9"/>
  <c r="ORC65" i="9"/>
  <c r="OSA65" i="9"/>
  <c r="OTA65" i="9"/>
  <c r="OUA65" i="9"/>
  <c r="OUY65" i="9"/>
  <c r="OVW65" i="9"/>
  <c r="OWW65" i="9"/>
  <c r="OXW65" i="9"/>
  <c r="OYU65" i="9"/>
  <c r="OZS65" i="9"/>
  <c r="PAS65" i="9"/>
  <c r="PBQ65" i="9"/>
  <c r="PCM65" i="9"/>
  <c r="PDI65" i="9"/>
  <c r="PEE65" i="9"/>
  <c r="PFA65" i="9"/>
  <c r="PFW65" i="9"/>
  <c r="PGU65" i="9"/>
  <c r="PHQ65" i="9"/>
  <c r="PIM65" i="9"/>
  <c r="PJI65" i="9"/>
  <c r="PKE65" i="9"/>
  <c r="PLA65" i="9"/>
  <c r="PLW65" i="9"/>
  <c r="PMS65" i="9"/>
  <c r="PNO65" i="9"/>
  <c r="POM65" i="9"/>
  <c r="PPI65" i="9"/>
  <c r="PQE65" i="9"/>
  <c r="PRA65" i="9"/>
  <c r="PRW65" i="9"/>
  <c r="PSS65" i="9"/>
  <c r="PTO65" i="9"/>
  <c r="PUK65" i="9"/>
  <c r="PVG65" i="9"/>
  <c r="PWE65" i="9"/>
  <c r="PXA65" i="9"/>
  <c r="PXW65" i="9"/>
  <c r="PYS65" i="9"/>
  <c r="PZO65" i="9"/>
  <c r="QAK65" i="9"/>
  <c r="QBG65" i="9"/>
  <c r="QCC65" i="9"/>
  <c r="QCY65" i="9"/>
  <c r="QDW65" i="9"/>
  <c r="QES65" i="9"/>
  <c r="QFO65" i="9"/>
  <c r="QGK65" i="9"/>
  <c r="QHG65" i="9"/>
  <c r="QIC65" i="9"/>
  <c r="QIY65" i="9"/>
  <c r="QJU65" i="9"/>
  <c r="QKQ65" i="9"/>
  <c r="QLO65" i="9"/>
  <c r="QMK65" i="9"/>
  <c r="QNG65" i="9"/>
  <c r="QOC65" i="9"/>
  <c r="QOY65" i="9"/>
  <c r="QPU65" i="9"/>
  <c r="NKS65" i="9"/>
  <c r="NOU65" i="9"/>
  <c r="NQS65" i="9"/>
  <c r="NTC65" i="9"/>
  <c r="NUY65" i="9"/>
  <c r="NXK65" i="9"/>
  <c r="NZG65" i="9"/>
  <c r="OAY65" i="9"/>
  <c r="OCQ65" i="9"/>
  <c r="OEK65" i="9"/>
  <c r="OGC65" i="9"/>
  <c r="OHU65" i="9"/>
  <c r="OJG65" i="9"/>
  <c r="OKI65" i="9"/>
  <c r="OLQ65" i="9"/>
  <c r="OMW65" i="9"/>
  <c r="OOA65" i="9"/>
  <c r="OPC65" i="9"/>
  <c r="OQE65" i="9"/>
  <c r="ORE65" i="9"/>
  <c r="OSE65" i="9"/>
  <c r="OTC65" i="9"/>
  <c r="OUC65" i="9"/>
  <c r="OVA65" i="9"/>
  <c r="OWA65" i="9"/>
  <c r="OWY65" i="9"/>
  <c r="OXY65" i="9"/>
  <c r="OYW65" i="9"/>
  <c r="OZW65" i="9"/>
  <c r="PAU65" i="9"/>
  <c r="PBS65" i="9"/>
  <c r="PCO65" i="9"/>
  <c r="PDK65" i="9"/>
  <c r="PEG65" i="9"/>
  <c r="PFC65" i="9"/>
  <c r="PGA65" i="9"/>
  <c r="PGW65" i="9"/>
  <c r="PHS65" i="9"/>
  <c r="PIO65" i="9"/>
  <c r="PJK65" i="9"/>
  <c r="PKG65" i="9"/>
  <c r="PLC65" i="9"/>
  <c r="PLY65" i="9"/>
  <c r="PMU65" i="9"/>
  <c r="PNS65" i="9"/>
  <c r="POO65" i="9"/>
  <c r="PPK65" i="9"/>
  <c r="PQG65" i="9"/>
  <c r="PRC65" i="9"/>
  <c r="PRY65" i="9"/>
  <c r="PSU65" i="9"/>
  <c r="PTQ65" i="9"/>
  <c r="PUM65" i="9"/>
  <c r="PVK65" i="9"/>
  <c r="PWG65" i="9"/>
  <c r="PXC65" i="9"/>
  <c r="PXY65" i="9"/>
  <c r="PYU65" i="9"/>
  <c r="NLM65" i="9"/>
  <c r="NXM65" i="9"/>
  <c r="OGE65" i="9"/>
  <c r="OMY65" i="9"/>
  <c r="OSG65" i="9"/>
  <c r="OXC65" i="9"/>
  <c r="PBU65" i="9"/>
  <c r="PGC65" i="9"/>
  <c r="PKI65" i="9"/>
  <c r="POQ65" i="9"/>
  <c r="PSW65" i="9"/>
  <c r="PXE65" i="9"/>
  <c r="QAO65" i="9"/>
  <c r="QDG65" i="9"/>
  <c r="QGM65" i="9"/>
  <c r="QJC65" i="9"/>
  <c r="QLU65" i="9"/>
  <c r="QPA65" i="9"/>
  <c r="QRM65" i="9"/>
  <c r="QTK65" i="9"/>
  <c r="QVU65" i="9"/>
  <c r="QXM65" i="9"/>
  <c r="QZE65" i="9"/>
  <c r="RAY65" i="9"/>
  <c r="RCQ65" i="9"/>
  <c r="REI65" i="9"/>
  <c r="RGA65" i="9"/>
  <c r="RHS65" i="9"/>
  <c r="RJM65" i="9"/>
  <c r="RLE65" i="9"/>
  <c r="RMW65" i="9"/>
  <c r="ROO65" i="9"/>
  <c r="RPW65" i="9"/>
  <c r="RRE65" i="9"/>
  <c r="RSG65" i="9"/>
  <c r="RTM65" i="9"/>
  <c r="RUO65" i="9"/>
  <c r="RVO65" i="9"/>
  <c r="RWO65" i="9"/>
  <c r="RXO65" i="9"/>
  <c r="RYM65" i="9"/>
  <c r="RZK65" i="9"/>
  <c r="SAK65" i="9"/>
  <c r="SBI65" i="9"/>
  <c r="SCG65" i="9"/>
  <c r="SDE65" i="9"/>
  <c r="SEE65" i="9"/>
  <c r="SFC65" i="9"/>
  <c r="SGC65" i="9"/>
  <c r="SGY65" i="9"/>
  <c r="SHU65" i="9"/>
  <c r="SIQ65" i="9"/>
  <c r="SJM65" i="9"/>
  <c r="SKI65" i="9"/>
  <c r="SLE65" i="9"/>
  <c r="SMA65" i="9"/>
  <c r="SMW65" i="9"/>
  <c r="SNU65" i="9"/>
  <c r="SOQ65" i="9"/>
  <c r="SPM65" i="9"/>
  <c r="SQI65" i="9"/>
  <c r="SRE65" i="9"/>
  <c r="SSA65" i="9"/>
  <c r="SSW65" i="9"/>
  <c r="STS65" i="9"/>
  <c r="SUO65" i="9"/>
  <c r="SVM65" i="9"/>
  <c r="SWI65" i="9"/>
  <c r="SXE65" i="9"/>
  <c r="SYA65" i="9"/>
  <c r="SYW65" i="9"/>
  <c r="SZS65" i="9"/>
  <c r="TAO65" i="9"/>
  <c r="TBK65" i="9"/>
  <c r="TCG65" i="9"/>
  <c r="TDE65" i="9"/>
  <c r="TEA65" i="9"/>
  <c r="TEW65" i="9"/>
  <c r="TFS65" i="9"/>
  <c r="TGO65" i="9"/>
  <c r="THK65" i="9"/>
  <c r="TIG65" i="9"/>
  <c r="TJC65" i="9"/>
  <c r="TJY65" i="9"/>
  <c r="TKW65" i="9"/>
  <c r="TLS65" i="9"/>
  <c r="TMO65" i="9"/>
  <c r="TNK65" i="9"/>
  <c r="TOG65" i="9"/>
  <c r="TPC65" i="9"/>
  <c r="TPY65" i="9"/>
  <c r="TQU65" i="9"/>
  <c r="TRQ65" i="9"/>
  <c r="TSO65" i="9"/>
  <c r="TTK65" i="9"/>
  <c r="TUG65" i="9"/>
  <c r="TVC65" i="9"/>
  <c r="TVY65" i="9"/>
  <c r="TWU65" i="9"/>
  <c r="TXQ65" i="9"/>
  <c r="TYM65" i="9"/>
  <c r="TZI65" i="9"/>
  <c r="UAG65" i="9"/>
  <c r="UBC65" i="9"/>
  <c r="UBY65" i="9"/>
  <c r="UCU65" i="9"/>
  <c r="UDQ65" i="9"/>
  <c r="UEM65" i="9"/>
  <c r="UFI65" i="9"/>
  <c r="UGE65" i="9"/>
  <c r="UHA65" i="9"/>
  <c r="UHY65" i="9"/>
  <c r="UIU65" i="9"/>
  <c r="UJQ65" i="9"/>
  <c r="UKM65" i="9"/>
  <c r="ULI65" i="9"/>
  <c r="UME65" i="9"/>
  <c r="UNA65" i="9"/>
  <c r="UNW65" i="9"/>
  <c r="UOS65" i="9"/>
  <c r="UPQ65" i="9"/>
  <c r="UQM65" i="9"/>
  <c r="URI65" i="9"/>
  <c r="USE65" i="9"/>
  <c r="UTA65" i="9"/>
  <c r="UTW65" i="9"/>
  <c r="UUS65" i="9"/>
  <c r="UVO65" i="9"/>
  <c r="UWK65" i="9"/>
  <c r="UXI65" i="9"/>
  <c r="UYE65" i="9"/>
  <c r="UZA65" i="9"/>
  <c r="UZW65" i="9"/>
  <c r="VAS65" i="9"/>
  <c r="VBO65" i="9"/>
  <c r="VCK65" i="9"/>
  <c r="VDG65" i="9"/>
  <c r="VEC65" i="9"/>
  <c r="VFA65" i="9"/>
  <c r="VFW65" i="9"/>
  <c r="VGS65" i="9"/>
  <c r="VHM65" i="9"/>
  <c r="VIG65" i="9"/>
  <c r="VJA65" i="9"/>
  <c r="VJU65" i="9"/>
  <c r="VKO65" i="9"/>
  <c r="VLI65" i="9"/>
  <c r="VMC65" i="9"/>
  <c r="VMW65" i="9"/>
  <c r="VNQ65" i="9"/>
  <c r="VOK65" i="9"/>
  <c r="VPE65" i="9"/>
  <c r="VPY65" i="9"/>
  <c r="VQS65" i="9"/>
  <c r="VRM65" i="9"/>
  <c r="VSG65" i="9"/>
  <c r="VTA65" i="9"/>
  <c r="VTU65" i="9"/>
  <c r="VUO65" i="9"/>
  <c r="VVI65" i="9"/>
  <c r="VWC65" i="9"/>
  <c r="VWW65" i="9"/>
  <c r="VXQ65" i="9"/>
  <c r="VYK65" i="9"/>
  <c r="VZE65" i="9"/>
  <c r="VZY65" i="9"/>
  <c r="WAS65" i="9"/>
  <c r="WBM65" i="9"/>
  <c r="WCG65" i="9"/>
  <c r="WDA65" i="9"/>
  <c r="WDU65" i="9"/>
  <c r="WEO65" i="9"/>
  <c r="WFI65" i="9"/>
  <c r="WGC65" i="9"/>
  <c r="WGW65" i="9"/>
  <c r="WHQ65" i="9"/>
  <c r="WIK65" i="9"/>
  <c r="WJE65" i="9"/>
  <c r="WJY65" i="9"/>
  <c r="WKS65" i="9"/>
  <c r="WLM65" i="9"/>
  <c r="WMG65" i="9"/>
  <c r="WNA65" i="9"/>
  <c r="WNU65" i="9"/>
  <c r="WOO65" i="9"/>
  <c r="WPI65" i="9"/>
  <c r="WQC65" i="9"/>
  <c r="WQW65" i="9"/>
  <c r="WRQ65" i="9"/>
  <c r="WSK65" i="9"/>
  <c r="WTE65" i="9"/>
  <c r="WTY65" i="9"/>
  <c r="WUS65" i="9"/>
  <c r="WVM65" i="9"/>
  <c r="WWG65" i="9"/>
  <c r="WXA65" i="9"/>
  <c r="WXU65" i="9"/>
  <c r="WYO65" i="9"/>
  <c r="WZI65" i="9"/>
  <c r="XAC65" i="9"/>
  <c r="XAW65" i="9"/>
  <c r="XBQ65" i="9"/>
  <c r="XCK65" i="9"/>
  <c r="XDE65" i="9"/>
  <c r="XDY65" i="9"/>
  <c r="XES65" i="9"/>
  <c r="NLO65" i="9"/>
  <c r="NXO65" i="9"/>
  <c r="OGS65" i="9"/>
  <c r="ONA65" i="9"/>
  <c r="OSI65" i="9"/>
  <c r="OXE65" i="9"/>
  <c r="PBW65" i="9"/>
  <c r="PGE65" i="9"/>
  <c r="PKK65" i="9"/>
  <c r="POS65" i="9"/>
  <c r="PSY65" i="9"/>
  <c r="PXG65" i="9"/>
  <c r="QAQ65" i="9"/>
  <c r="QDY65" i="9"/>
  <c r="QGO65" i="9"/>
  <c r="QJG65" i="9"/>
  <c r="QMM65" i="9"/>
  <c r="QPC65" i="9"/>
  <c r="QRO65" i="9"/>
  <c r="QTM65" i="9"/>
  <c r="QVW65" i="9"/>
  <c r="QXO65" i="9"/>
  <c r="QZG65" i="9"/>
  <c r="RBA65" i="9"/>
  <c r="RCS65" i="9"/>
  <c r="REK65" i="9"/>
  <c r="RGC65" i="9"/>
  <c r="RHW65" i="9"/>
  <c r="RJO65" i="9"/>
  <c r="RLG65" i="9"/>
  <c r="RMY65" i="9"/>
  <c r="ROQ65" i="9"/>
  <c r="RPY65" i="9"/>
  <c r="RRG65" i="9"/>
  <c r="RSK65" i="9"/>
  <c r="RTQ65" i="9"/>
  <c r="RUQ65" i="9"/>
  <c r="RVS65" i="9"/>
  <c r="RWS65" i="9"/>
  <c r="RXQ65" i="9"/>
  <c r="RYO65" i="9"/>
  <c r="RZO65" i="9"/>
  <c r="SAM65" i="9"/>
  <c r="SBK65" i="9"/>
  <c r="SCI65" i="9"/>
  <c r="SDG65" i="9"/>
  <c r="SEG65" i="9"/>
  <c r="SFG65" i="9"/>
  <c r="SGE65" i="9"/>
  <c r="SHA65" i="9"/>
  <c r="SHW65" i="9"/>
  <c r="SIS65" i="9"/>
  <c r="SJO65" i="9"/>
  <c r="SKK65" i="9"/>
  <c r="SLG65" i="9"/>
  <c r="SMC65" i="9"/>
  <c r="SNA65" i="9"/>
  <c r="SNW65" i="9"/>
  <c r="SOS65" i="9"/>
  <c r="SPO65" i="9"/>
  <c r="SQK65" i="9"/>
  <c r="SRG65" i="9"/>
  <c r="SSC65" i="9"/>
  <c r="SSY65" i="9"/>
  <c r="STU65" i="9"/>
  <c r="SUS65" i="9"/>
  <c r="SVO65" i="9"/>
  <c r="SWK65" i="9"/>
  <c r="SXG65" i="9"/>
  <c r="SYC65" i="9"/>
  <c r="SYY65" i="9"/>
  <c r="SZU65" i="9"/>
  <c r="TAQ65" i="9"/>
  <c r="TBM65" i="9"/>
  <c r="TCK65" i="9"/>
  <c r="TDG65" i="9"/>
  <c r="TEC65" i="9"/>
  <c r="TEY65" i="9"/>
  <c r="TFU65" i="9"/>
  <c r="TGQ65" i="9"/>
  <c r="THM65" i="9"/>
  <c r="TII65" i="9"/>
  <c r="TJE65" i="9"/>
  <c r="TKC65" i="9"/>
  <c r="TKY65" i="9"/>
  <c r="TLU65" i="9"/>
  <c r="TMQ65" i="9"/>
  <c r="TNM65" i="9"/>
  <c r="TOI65" i="9"/>
  <c r="TPE65" i="9"/>
  <c r="TQA65" i="9"/>
  <c r="TQW65" i="9"/>
  <c r="TRU65" i="9"/>
  <c r="TSQ65" i="9"/>
  <c r="TTM65" i="9"/>
  <c r="TUI65" i="9"/>
  <c r="TVE65" i="9"/>
  <c r="TWA65" i="9"/>
  <c r="TWW65" i="9"/>
  <c r="TXS65" i="9"/>
  <c r="TYO65" i="9"/>
  <c r="TZM65" i="9"/>
  <c r="UAI65" i="9"/>
  <c r="UBE65" i="9"/>
  <c r="UCA65" i="9"/>
  <c r="UCW65" i="9"/>
  <c r="UDS65" i="9"/>
  <c r="UEO65" i="9"/>
  <c r="UFK65" i="9"/>
  <c r="UGG65" i="9"/>
  <c r="UHE65" i="9"/>
  <c r="UIA65" i="9"/>
  <c r="UIW65" i="9"/>
  <c r="UJS65" i="9"/>
  <c r="UKO65" i="9"/>
  <c r="ULK65" i="9"/>
  <c r="UMG65" i="9"/>
  <c r="UNC65" i="9"/>
  <c r="UNY65" i="9"/>
  <c r="UOW65" i="9"/>
  <c r="UPS65" i="9"/>
  <c r="UQO65" i="9"/>
  <c r="URK65" i="9"/>
  <c r="USG65" i="9"/>
  <c r="UTC65" i="9"/>
  <c r="UTY65" i="9"/>
  <c r="UUU65" i="9"/>
  <c r="UVQ65" i="9"/>
  <c r="UWO65" i="9"/>
  <c r="UXK65" i="9"/>
  <c r="UYG65" i="9"/>
  <c r="UZC65" i="9"/>
  <c r="UZY65" i="9"/>
  <c r="VAU65" i="9"/>
  <c r="VBQ65" i="9"/>
  <c r="VCM65" i="9"/>
  <c r="VDI65" i="9"/>
  <c r="VEG65" i="9"/>
  <c r="VFC65" i="9"/>
  <c r="VFY65" i="9"/>
  <c r="VGU65" i="9"/>
  <c r="VHO65" i="9"/>
  <c r="VII65" i="9"/>
  <c r="VJC65" i="9"/>
  <c r="VJW65" i="9"/>
  <c r="VKQ65" i="9"/>
  <c r="VLK65" i="9"/>
  <c r="VME65" i="9"/>
  <c r="VMY65" i="9"/>
  <c r="VNS65" i="9"/>
  <c r="VOM65" i="9"/>
  <c r="VPG65" i="9"/>
  <c r="VQA65" i="9"/>
  <c r="VQU65" i="9"/>
  <c r="VRO65" i="9"/>
  <c r="VSI65" i="9"/>
  <c r="VTC65" i="9"/>
  <c r="VTW65" i="9"/>
  <c r="VUQ65" i="9"/>
  <c r="VVK65" i="9"/>
  <c r="VWE65" i="9"/>
  <c r="VWY65" i="9"/>
  <c r="VXS65" i="9"/>
  <c r="VYM65" i="9"/>
  <c r="VZG65" i="9"/>
  <c r="WAA65" i="9"/>
  <c r="WAU65" i="9"/>
  <c r="WBO65" i="9"/>
  <c r="WCI65" i="9"/>
  <c r="WDC65" i="9"/>
  <c r="NOY65" i="9"/>
  <c r="NZI65" i="9"/>
  <c r="OHW65" i="9"/>
  <c r="OOC65" i="9"/>
  <c r="OTG65" i="9"/>
  <c r="OYA65" i="9"/>
  <c r="PCQ65" i="9"/>
  <c r="PGY65" i="9"/>
  <c r="PLE65" i="9"/>
  <c r="PPM65" i="9"/>
  <c r="PTS65" i="9"/>
  <c r="PYA65" i="9"/>
  <c r="QBI65" i="9"/>
  <c r="QEA65" i="9"/>
  <c r="QGQ65" i="9"/>
  <c r="QJW65" i="9"/>
  <c r="QMO65" i="9"/>
  <c r="QPE65" i="9"/>
  <c r="QRS65" i="9"/>
  <c r="QUC65" i="9"/>
  <c r="QVY65" i="9"/>
  <c r="QXQ65" i="9"/>
  <c r="QZK65" i="9"/>
  <c r="RBC65" i="9"/>
  <c r="RCU65" i="9"/>
  <c r="REM65" i="9"/>
  <c r="RGE65" i="9"/>
  <c r="RHY65" i="9"/>
  <c r="RJQ65" i="9"/>
  <c r="RLI65" i="9"/>
  <c r="RNA65" i="9"/>
  <c r="ROU65" i="9"/>
  <c r="RQE65" i="9"/>
  <c r="RRI65" i="9"/>
  <c r="RSM65" i="9"/>
  <c r="RTS65" i="9"/>
  <c r="RUS65" i="9"/>
  <c r="RVW65" i="9"/>
  <c r="RWU65" i="9"/>
  <c r="RXS65" i="9"/>
  <c r="RYQ65" i="9"/>
  <c r="RZQ65" i="9"/>
  <c r="SAO65" i="9"/>
  <c r="SBM65" i="9"/>
  <c r="SCK65" i="9"/>
  <c r="SDK65" i="9"/>
  <c r="SEK65" i="9"/>
  <c r="SFI65" i="9"/>
  <c r="SGG65" i="9"/>
  <c r="SHC65" i="9"/>
  <c r="SHY65" i="9"/>
  <c r="SIU65" i="9"/>
  <c r="SJQ65" i="9"/>
  <c r="SKM65" i="9"/>
  <c r="SLI65" i="9"/>
  <c r="SMG65" i="9"/>
  <c r="SNC65" i="9"/>
  <c r="SNY65" i="9"/>
  <c r="SOU65" i="9"/>
  <c r="SPQ65" i="9"/>
  <c r="SQM65" i="9"/>
  <c r="SRI65" i="9"/>
  <c r="SSE65" i="9"/>
  <c r="STA65" i="9"/>
  <c r="STY65" i="9"/>
  <c r="SUU65" i="9"/>
  <c r="SVQ65" i="9"/>
  <c r="SWM65" i="9"/>
  <c r="SXI65" i="9"/>
  <c r="SYE65" i="9"/>
  <c r="SZA65" i="9"/>
  <c r="SZW65" i="9"/>
  <c r="TAS65" i="9"/>
  <c r="TBQ65" i="9"/>
  <c r="TCM65" i="9"/>
  <c r="TDI65" i="9"/>
  <c r="TEE65" i="9"/>
  <c r="TFA65" i="9"/>
  <c r="TFW65" i="9"/>
  <c r="TGS65" i="9"/>
  <c r="THO65" i="9"/>
  <c r="TIK65" i="9"/>
  <c r="TJI65" i="9"/>
  <c r="TKE65" i="9"/>
  <c r="TLA65" i="9"/>
  <c r="TLW65" i="9"/>
  <c r="TMS65" i="9"/>
  <c r="TNO65" i="9"/>
  <c r="TOK65" i="9"/>
  <c r="TPG65" i="9"/>
  <c r="TQC65" i="9"/>
  <c r="TRA65" i="9"/>
  <c r="TRW65" i="9"/>
  <c r="TSS65" i="9"/>
  <c r="TTO65" i="9"/>
  <c r="TUK65" i="9"/>
  <c r="TVG65" i="9"/>
  <c r="TWC65" i="9"/>
  <c r="TWY65" i="9"/>
  <c r="TXU65" i="9"/>
  <c r="TYS65" i="9"/>
  <c r="TZO65" i="9"/>
  <c r="UAK65" i="9"/>
  <c r="UBG65" i="9"/>
  <c r="UCC65" i="9"/>
  <c r="UCY65" i="9"/>
  <c r="UDU65" i="9"/>
  <c r="UEQ65" i="9"/>
  <c r="UFM65" i="9"/>
  <c r="UGK65" i="9"/>
  <c r="UHG65" i="9"/>
  <c r="UIC65" i="9"/>
  <c r="UIY65" i="9"/>
  <c r="UJU65" i="9"/>
  <c r="UKQ65" i="9"/>
  <c r="ULM65" i="9"/>
  <c r="UMI65" i="9"/>
  <c r="UNE65" i="9"/>
  <c r="UOC65" i="9"/>
  <c r="UOY65" i="9"/>
  <c r="UPU65" i="9"/>
  <c r="NPA65" i="9"/>
  <c r="NZW65" i="9"/>
  <c r="OIA65" i="9"/>
  <c r="OOE65" i="9"/>
  <c r="OTI65" i="9"/>
  <c r="OYC65" i="9"/>
  <c r="PCS65" i="9"/>
  <c r="PHA65" i="9"/>
  <c r="PLG65" i="9"/>
  <c r="PPO65" i="9"/>
  <c r="PTW65" i="9"/>
  <c r="PYC65" i="9"/>
  <c r="QBK65" i="9"/>
  <c r="QEC65" i="9"/>
  <c r="QHI65" i="9"/>
  <c r="QKA65" i="9"/>
  <c r="QMQ65" i="9"/>
  <c r="QPW65" i="9"/>
  <c r="QRU65" i="9"/>
  <c r="QUE65" i="9"/>
  <c r="QWA65" i="9"/>
  <c r="QXS65" i="9"/>
  <c r="QZM65" i="9"/>
  <c r="RBE65" i="9"/>
  <c r="RCW65" i="9"/>
  <c r="REO65" i="9"/>
  <c r="RGI65" i="9"/>
  <c r="RIA65" i="9"/>
  <c r="RJS65" i="9"/>
  <c r="RLK65" i="9"/>
  <c r="RNC65" i="9"/>
  <c r="ROW65" i="9"/>
  <c r="RQI65" i="9"/>
  <c r="RRK65" i="9"/>
  <c r="RSU65" i="9"/>
  <c r="RTU65" i="9"/>
  <c r="RUU65" i="9"/>
  <c r="RVY65" i="9"/>
  <c r="RWW65" i="9"/>
  <c r="RXU65" i="9"/>
  <c r="RYU65" i="9"/>
  <c r="RZS65" i="9"/>
  <c r="SAQ65" i="9"/>
  <c r="SBO65" i="9"/>
  <c r="SCM65" i="9"/>
  <c r="SDO65" i="9"/>
  <c r="SEM65" i="9"/>
  <c r="SFK65" i="9"/>
  <c r="SGI65" i="9"/>
  <c r="SHE65" i="9"/>
  <c r="SIA65" i="9"/>
  <c r="SIW65" i="9"/>
  <c r="SJS65" i="9"/>
  <c r="SKO65" i="9"/>
  <c r="SLM65" i="9"/>
  <c r="SMI65" i="9"/>
  <c r="SNE65" i="9"/>
  <c r="SOA65" i="9"/>
  <c r="SOW65" i="9"/>
  <c r="SPS65" i="9"/>
  <c r="SQO65" i="9"/>
  <c r="SRK65" i="9"/>
  <c r="SSG65" i="9"/>
  <c r="STE65" i="9"/>
  <c r="SUA65" i="9"/>
  <c r="SUW65" i="9"/>
  <c r="SVS65" i="9"/>
  <c r="SWO65" i="9"/>
  <c r="SXK65" i="9"/>
  <c r="SYG65" i="9"/>
  <c r="SZC65" i="9"/>
  <c r="SZY65" i="9"/>
  <c r="TAW65" i="9"/>
  <c r="TBS65" i="9"/>
  <c r="TCO65" i="9"/>
  <c r="TDK65" i="9"/>
  <c r="TEG65" i="9"/>
  <c r="TFC65" i="9"/>
  <c r="TFY65" i="9"/>
  <c r="TGU65" i="9"/>
  <c r="THQ65" i="9"/>
  <c r="TIO65" i="9"/>
  <c r="TJK65" i="9"/>
  <c r="TKG65" i="9"/>
  <c r="TLC65" i="9"/>
  <c r="TLY65" i="9"/>
  <c r="TMU65" i="9"/>
  <c r="TNQ65" i="9"/>
  <c r="TOM65" i="9"/>
  <c r="TPI65" i="9"/>
  <c r="TQG65" i="9"/>
  <c r="TRC65" i="9"/>
  <c r="TRY65" i="9"/>
  <c r="TSU65" i="9"/>
  <c r="TTQ65" i="9"/>
  <c r="TUM65" i="9"/>
  <c r="TVI65" i="9"/>
  <c r="TWE65" i="9"/>
  <c r="TXA65" i="9"/>
  <c r="TXY65" i="9"/>
  <c r="TYU65" i="9"/>
  <c r="TZQ65" i="9"/>
  <c r="UAM65" i="9"/>
  <c r="UBI65" i="9"/>
  <c r="UCE65" i="9"/>
  <c r="UDA65" i="9"/>
  <c r="UDW65" i="9"/>
  <c r="UES65" i="9"/>
  <c r="UFQ65" i="9"/>
  <c r="UGM65" i="9"/>
  <c r="UHI65" i="9"/>
  <c r="UIE65" i="9"/>
  <c r="UJA65" i="9"/>
  <c r="UJW65" i="9"/>
  <c r="UKS65" i="9"/>
  <c r="ULO65" i="9"/>
  <c r="UMK65" i="9"/>
  <c r="UNI65" i="9"/>
  <c r="UOE65" i="9"/>
  <c r="UPA65" i="9"/>
  <c r="UPW65" i="9"/>
  <c r="UQS65" i="9"/>
  <c r="URO65" i="9"/>
  <c r="USK65" i="9"/>
  <c r="UTG65" i="9"/>
  <c r="UUC65" i="9"/>
  <c r="UVA65" i="9"/>
  <c r="UVW65" i="9"/>
  <c r="UWS65" i="9"/>
  <c r="UXO65" i="9"/>
  <c r="UYK65" i="9"/>
  <c r="UZG65" i="9"/>
  <c r="VAC65" i="9"/>
  <c r="VAY65" i="9"/>
  <c r="VBU65" i="9"/>
  <c r="NRI65" i="9"/>
  <c r="OBA65" i="9"/>
  <c r="OJI65" i="9"/>
  <c r="OPG65" i="9"/>
  <c r="OUE65" i="9"/>
  <c r="OYY65" i="9"/>
  <c r="PDM65" i="9"/>
  <c r="PHU65" i="9"/>
  <c r="PMA65" i="9"/>
  <c r="PQI65" i="9"/>
  <c r="PUQ65" i="9"/>
  <c r="PYW65" i="9"/>
  <c r="QBO65" i="9"/>
  <c r="QEU65" i="9"/>
  <c r="QHK65" i="9"/>
  <c r="QKC65" i="9"/>
  <c r="QNI65" i="9"/>
  <c r="QPY65" i="9"/>
  <c r="QSI65" i="9"/>
  <c r="QUG65" i="9"/>
  <c r="QWO65" i="9"/>
  <c r="QYG65" i="9"/>
  <c r="QZY65" i="9"/>
  <c r="RBS65" i="9"/>
  <c r="RDK65" i="9"/>
  <c r="RFC65" i="9"/>
  <c r="RGU65" i="9"/>
  <c r="RIM65" i="9"/>
  <c r="RKG65" i="9"/>
  <c r="RLY65" i="9"/>
  <c r="RNQ65" i="9"/>
  <c r="RPA65" i="9"/>
  <c r="RQK65" i="9"/>
  <c r="RRO65" i="9"/>
  <c r="RSW65" i="9"/>
  <c r="RTW65" i="9"/>
  <c r="RVA65" i="9"/>
  <c r="RWA65" i="9"/>
  <c r="RWY65" i="9"/>
  <c r="RXW65" i="9"/>
  <c r="RYW65" i="9"/>
  <c r="RZU65" i="9"/>
  <c r="SAS65" i="9"/>
  <c r="SBQ65" i="9"/>
  <c r="SCS65" i="9"/>
  <c r="SDQ65" i="9"/>
  <c r="SEO65" i="9"/>
  <c r="SFM65" i="9"/>
  <c r="SGK65" i="9"/>
  <c r="SHG65" i="9"/>
  <c r="SIC65" i="9"/>
  <c r="SIY65" i="9"/>
  <c r="SJU65" i="9"/>
  <c r="SKS65" i="9"/>
  <c r="SLO65" i="9"/>
  <c r="SMK65" i="9"/>
  <c r="SNG65" i="9"/>
  <c r="SOC65" i="9"/>
  <c r="SOY65" i="9"/>
  <c r="SPU65" i="9"/>
  <c r="SQQ65" i="9"/>
  <c r="SRM65" i="9"/>
  <c r="SSK65" i="9"/>
  <c r="STG65" i="9"/>
  <c r="SUC65" i="9"/>
  <c r="SUY65" i="9"/>
  <c r="SVU65" i="9"/>
  <c r="SWQ65" i="9"/>
  <c r="SXM65" i="9"/>
  <c r="SYI65" i="9"/>
  <c r="SZE65" i="9"/>
  <c r="TAC65" i="9"/>
  <c r="TAY65" i="9"/>
  <c r="TBU65" i="9"/>
  <c r="TCQ65" i="9"/>
  <c r="TDM65" i="9"/>
  <c r="TEI65" i="9"/>
  <c r="TFE65" i="9"/>
  <c r="TGA65" i="9"/>
  <c r="TGW65" i="9"/>
  <c r="THU65" i="9"/>
  <c r="TIQ65" i="9"/>
  <c r="TJM65" i="9"/>
  <c r="TKI65" i="9"/>
  <c r="TLE65" i="9"/>
  <c r="TMA65" i="9"/>
  <c r="TMW65" i="9"/>
  <c r="TNS65" i="9"/>
  <c r="TOO65" i="9"/>
  <c r="TPM65" i="9"/>
  <c r="TQI65" i="9"/>
  <c r="TRE65" i="9"/>
  <c r="TSA65" i="9"/>
  <c r="TSW65" i="9"/>
  <c r="TTS65" i="9"/>
  <c r="TUO65" i="9"/>
  <c r="TVK65" i="9"/>
  <c r="TWG65" i="9"/>
  <c r="TXE65" i="9"/>
  <c r="TYA65" i="9"/>
  <c r="TYW65" i="9"/>
  <c r="TZS65" i="9"/>
  <c r="UAO65" i="9"/>
  <c r="UBK65" i="9"/>
  <c r="UCG65" i="9"/>
  <c r="UDC65" i="9"/>
  <c r="UDY65" i="9"/>
  <c r="UEW65" i="9"/>
  <c r="UFS65" i="9"/>
  <c r="UGO65" i="9"/>
  <c r="UHK65" i="9"/>
  <c r="UIG65" i="9"/>
  <c r="UJC65" i="9"/>
  <c r="UJY65" i="9"/>
  <c r="UKU65" i="9"/>
  <c r="ULQ65" i="9"/>
  <c r="UMO65" i="9"/>
  <c r="UNK65" i="9"/>
  <c r="UOG65" i="9"/>
  <c r="UPC65" i="9"/>
  <c r="UPY65" i="9"/>
  <c r="UQU65" i="9"/>
  <c r="URQ65" i="9"/>
  <c r="USM65" i="9"/>
  <c r="UTI65" i="9"/>
  <c r="UUG65" i="9"/>
  <c r="UVC65" i="9"/>
  <c r="UVY65" i="9"/>
  <c r="UWU65" i="9"/>
  <c r="UXQ65" i="9"/>
  <c r="UYM65" i="9"/>
  <c r="UZI65" i="9"/>
  <c r="VAE65" i="9"/>
  <c r="VBA65" i="9"/>
  <c r="VBY65" i="9"/>
  <c r="VCU65" i="9"/>
  <c r="VDQ65" i="9"/>
  <c r="VEM65" i="9"/>
  <c r="VFI65" i="9"/>
  <c r="VGE65" i="9"/>
  <c r="VHA65" i="9"/>
  <c r="VHU65" i="9"/>
  <c r="VIO65" i="9"/>
  <c r="VJI65" i="9"/>
  <c r="VKC65" i="9"/>
  <c r="VKW65" i="9"/>
  <c r="VLQ65" i="9"/>
  <c r="VMK65" i="9"/>
  <c r="VNE65" i="9"/>
  <c r="VNY65" i="9"/>
  <c r="VOS65" i="9"/>
  <c r="VPM65" i="9"/>
  <c r="NRK65" i="9"/>
  <c r="OBO65" i="9"/>
  <c r="OJK65" i="9"/>
  <c r="OPI65" i="9"/>
  <c r="OUG65" i="9"/>
  <c r="OZC65" i="9"/>
  <c r="PDO65" i="9"/>
  <c r="PHW65" i="9"/>
  <c r="PME65" i="9"/>
  <c r="PQK65" i="9"/>
  <c r="PUS65" i="9"/>
  <c r="PYY65" i="9"/>
  <c r="QCE65" i="9"/>
  <c r="QEW65" i="9"/>
  <c r="QHM65" i="9"/>
  <c r="QKU65" i="9"/>
  <c r="QNK65" i="9"/>
  <c r="QQA65" i="9"/>
  <c r="QSM65" i="9"/>
  <c r="QUI65" i="9"/>
  <c r="QWQ65" i="9"/>
  <c r="QYI65" i="9"/>
  <c r="RAA65" i="9"/>
  <c r="RBU65" i="9"/>
  <c r="RDM65" i="9"/>
  <c r="RFE65" i="9"/>
  <c r="RGW65" i="9"/>
  <c r="RIQ65" i="9"/>
  <c r="RKI65" i="9"/>
  <c r="RMA65" i="9"/>
  <c r="RNS65" i="9"/>
  <c r="RPI65" i="9"/>
  <c r="RQM65" i="9"/>
  <c r="RRQ65" i="9"/>
  <c r="RSY65" i="9"/>
  <c r="RTY65" i="9"/>
  <c r="RVC65" i="9"/>
  <c r="RWC65" i="9"/>
  <c r="RXA65" i="9"/>
  <c r="RYA65" i="9"/>
  <c r="RYY65" i="9"/>
  <c r="RZW65" i="9"/>
  <c r="SAU65" i="9"/>
  <c r="SBW65" i="9"/>
  <c r="SCU65" i="9"/>
  <c r="SDS65" i="9"/>
  <c r="SEQ65" i="9"/>
  <c r="SFO65" i="9"/>
  <c r="SGM65" i="9"/>
  <c r="SHI65" i="9"/>
  <c r="SIE65" i="9"/>
  <c r="SJA65" i="9"/>
  <c r="SJY65" i="9"/>
  <c r="SKU65" i="9"/>
  <c r="SLQ65" i="9"/>
  <c r="SMM65" i="9"/>
  <c r="SNI65" i="9"/>
  <c r="SOE65" i="9"/>
  <c r="SPA65" i="9"/>
  <c r="SPW65" i="9"/>
  <c r="SQS65" i="9"/>
  <c r="SRQ65" i="9"/>
  <c r="SSM65" i="9"/>
  <c r="STI65" i="9"/>
  <c r="SUE65" i="9"/>
  <c r="SVA65" i="9"/>
  <c r="SVW65" i="9"/>
  <c r="SWS65" i="9"/>
  <c r="SXO65" i="9"/>
  <c r="SYK65" i="9"/>
  <c r="SZI65" i="9"/>
  <c r="TAE65" i="9"/>
  <c r="TBA65" i="9"/>
  <c r="TBW65" i="9"/>
  <c r="TCS65" i="9"/>
  <c r="TDO65" i="9"/>
  <c r="TEK65" i="9"/>
  <c r="TFG65" i="9"/>
  <c r="TGC65" i="9"/>
  <c r="THA65" i="9"/>
  <c r="THW65" i="9"/>
  <c r="TIS65" i="9"/>
  <c r="TJO65" i="9"/>
  <c r="TKK65" i="9"/>
  <c r="TLG65" i="9"/>
  <c r="TMC65" i="9"/>
  <c r="TMY65" i="9"/>
  <c r="TNU65" i="9"/>
  <c r="TOS65" i="9"/>
  <c r="TPO65" i="9"/>
  <c r="TQK65" i="9"/>
  <c r="TRG65" i="9"/>
  <c r="TSC65" i="9"/>
  <c r="TSY65" i="9"/>
  <c r="TTU65" i="9"/>
  <c r="TUQ65" i="9"/>
  <c r="TVM65" i="9"/>
  <c r="TWK65" i="9"/>
  <c r="TXG65" i="9"/>
  <c r="TYC65" i="9"/>
  <c r="TYY65" i="9"/>
  <c r="TZU65" i="9"/>
  <c r="UAQ65" i="9"/>
  <c r="UBM65" i="9"/>
  <c r="UCI65" i="9"/>
  <c r="UDE65" i="9"/>
  <c r="UEC65" i="9"/>
  <c r="UEY65" i="9"/>
  <c r="UFU65" i="9"/>
  <c r="UGQ65" i="9"/>
  <c r="UHM65" i="9"/>
  <c r="UII65" i="9"/>
  <c r="UJE65" i="9"/>
  <c r="UKA65" i="9"/>
  <c r="UKW65" i="9"/>
  <c r="ULU65" i="9"/>
  <c r="UMQ65" i="9"/>
  <c r="NTE65" i="9"/>
  <c r="OCU65" i="9"/>
  <c r="OKM65" i="9"/>
  <c r="OQG65" i="9"/>
  <c r="OVC65" i="9"/>
  <c r="OZY65" i="9"/>
  <c r="PEI65" i="9"/>
  <c r="PIQ65" i="9"/>
  <c r="PMY65" i="9"/>
  <c r="PRE65" i="9"/>
  <c r="PVM65" i="9"/>
  <c r="PZQ65" i="9"/>
  <c r="QCI65" i="9"/>
  <c r="QEY65" i="9"/>
  <c r="QIE65" i="9"/>
  <c r="QKW65" i="9"/>
  <c r="QNM65" i="9"/>
  <c r="QQQ65" i="9"/>
  <c r="QSO65" i="9"/>
  <c r="QUY65" i="9"/>
  <c r="QWS65" i="9"/>
  <c r="QYK65" i="9"/>
  <c r="RAE65" i="9"/>
  <c r="RBW65" i="9"/>
  <c r="RDO65" i="9"/>
  <c r="RFG65" i="9"/>
  <c r="RGY65" i="9"/>
  <c r="RIS65" i="9"/>
  <c r="RKK65" i="9"/>
  <c r="RMC65" i="9"/>
  <c r="RNU65" i="9"/>
  <c r="RPK65" i="9"/>
  <c r="RQO65" i="9"/>
  <c r="RRY65" i="9"/>
  <c r="RTA65" i="9"/>
  <c r="RUE65" i="9"/>
  <c r="RVE65" i="9"/>
  <c r="RWE65" i="9"/>
  <c r="RXC65" i="9"/>
  <c r="RYC65" i="9"/>
  <c r="RZA65" i="9"/>
  <c r="RZY65" i="9"/>
  <c r="SAY65" i="9"/>
  <c r="SBY65" i="9"/>
  <c r="SCW65" i="9"/>
  <c r="SDU65" i="9"/>
  <c r="SES65" i="9"/>
  <c r="SFS65" i="9"/>
  <c r="SGO65" i="9"/>
  <c r="SHK65" i="9"/>
  <c r="SIG65" i="9"/>
  <c r="SJE65" i="9"/>
  <c r="SKA65" i="9"/>
  <c r="SKW65" i="9"/>
  <c r="SLS65" i="9"/>
  <c r="SMO65" i="9"/>
  <c r="SNK65" i="9"/>
  <c r="SOG65" i="9"/>
  <c r="SPC65" i="9"/>
  <c r="SPY65" i="9"/>
  <c r="SQW65" i="9"/>
  <c r="SRS65" i="9"/>
  <c r="SSO65" i="9"/>
  <c r="STK65" i="9"/>
  <c r="SUG65" i="9"/>
  <c r="SVC65" i="9"/>
  <c r="SVY65" i="9"/>
  <c r="SWU65" i="9"/>
  <c r="SXQ65" i="9"/>
  <c r="SYO65" i="9"/>
  <c r="SZK65" i="9"/>
  <c r="TAG65" i="9"/>
  <c r="TBC65" i="9"/>
  <c r="TBY65" i="9"/>
  <c r="TCU65" i="9"/>
  <c r="TDQ65" i="9"/>
  <c r="TEM65" i="9"/>
  <c r="TFI65" i="9"/>
  <c r="TGG65" i="9"/>
  <c r="THC65" i="9"/>
  <c r="THY65" i="9"/>
  <c r="TIU65" i="9"/>
  <c r="TJQ65" i="9"/>
  <c r="TKM65" i="9"/>
  <c r="TLI65" i="9"/>
  <c r="TME65" i="9"/>
  <c r="TNA65" i="9"/>
  <c r="TNY65" i="9"/>
  <c r="TOU65" i="9"/>
  <c r="TPQ65" i="9"/>
  <c r="TQM65" i="9"/>
  <c r="TRI65" i="9"/>
  <c r="TSE65" i="9"/>
  <c r="TTA65" i="9"/>
  <c r="TTW65" i="9"/>
  <c r="TUS65" i="9"/>
  <c r="TVQ65" i="9"/>
  <c r="TWM65" i="9"/>
  <c r="TXI65" i="9"/>
  <c r="TYE65" i="9"/>
  <c r="TZA65" i="9"/>
  <c r="TZW65" i="9"/>
  <c r="UAS65" i="9"/>
  <c r="UBO65" i="9"/>
  <c r="UCK65" i="9"/>
  <c r="UDI65" i="9"/>
  <c r="UEE65" i="9"/>
  <c r="UFA65" i="9"/>
  <c r="UFW65" i="9"/>
  <c r="UGS65" i="9"/>
  <c r="NTG65" i="9"/>
  <c r="ODG65" i="9"/>
  <c r="OKQ65" i="9"/>
  <c r="OQI65" i="9"/>
  <c r="OVG65" i="9"/>
  <c r="PAA65" i="9"/>
  <c r="PEM65" i="9"/>
  <c r="PIS65" i="9"/>
  <c r="PNA65" i="9"/>
  <c r="PRG65" i="9"/>
  <c r="PVO65" i="9"/>
  <c r="PZS65" i="9"/>
  <c r="QCK65" i="9"/>
  <c r="QFQ65" i="9"/>
  <c r="QIG65" i="9"/>
  <c r="QKY65" i="9"/>
  <c r="QOE65" i="9"/>
  <c r="QQS65" i="9"/>
  <c r="QSQ65" i="9"/>
  <c r="QVA65" i="9"/>
  <c r="QWU65" i="9"/>
  <c r="QYM65" i="9"/>
  <c r="RAG65" i="9"/>
  <c r="RBY65" i="9"/>
  <c r="RDQ65" i="9"/>
  <c r="RFI65" i="9"/>
  <c r="RHC65" i="9"/>
  <c r="RIU65" i="9"/>
  <c r="RKM65" i="9"/>
  <c r="RME65" i="9"/>
  <c r="RNW65" i="9"/>
  <c r="RPO65" i="9"/>
  <c r="RQS65" i="9"/>
  <c r="RSA65" i="9"/>
  <c r="RTC65" i="9"/>
  <c r="RUG65" i="9"/>
  <c r="RVI65" i="9"/>
  <c r="RWG65" i="9"/>
  <c r="RXG65" i="9"/>
  <c r="RYE65" i="9"/>
  <c r="RZC65" i="9"/>
  <c r="SAC65" i="9"/>
  <c r="SBC65" i="9"/>
  <c r="SCA65" i="9"/>
  <c r="SCY65" i="9"/>
  <c r="SDW65" i="9"/>
  <c r="SEU65" i="9"/>
  <c r="SFU65" i="9"/>
  <c r="SGQ65" i="9"/>
  <c r="SHM65" i="9"/>
  <c r="SIK65" i="9"/>
  <c r="SJG65" i="9"/>
  <c r="SKC65" i="9"/>
  <c r="SKY65" i="9"/>
  <c r="SLU65" i="9"/>
  <c r="SMQ65" i="9"/>
  <c r="SNM65" i="9"/>
  <c r="SOI65" i="9"/>
  <c r="SPE65" i="9"/>
  <c r="SQC65" i="9"/>
  <c r="NVQ65" i="9"/>
  <c r="OEY65" i="9"/>
  <c r="OLW65" i="9"/>
  <c r="ORK65" i="9"/>
  <c r="OWE65" i="9"/>
  <c r="PBA65" i="9"/>
  <c r="PFI65" i="9"/>
  <c r="PJO65" i="9"/>
  <c r="PNW65" i="9"/>
  <c r="PSC65" i="9"/>
  <c r="PWK65" i="9"/>
  <c r="QAM65" i="9"/>
  <c r="QDE65" i="9"/>
  <c r="QFU65" i="9"/>
  <c r="QJA65" i="9"/>
  <c r="QLS65" i="9"/>
  <c r="QOI65" i="9"/>
  <c r="QQY65" i="9"/>
  <c r="QTI65" i="9"/>
  <c r="QVE65" i="9"/>
  <c r="QXK65" i="9"/>
  <c r="QZC65" i="9"/>
  <c r="RAU65" i="9"/>
  <c r="RCO65" i="9"/>
  <c r="REG65" i="9"/>
  <c r="RFY65" i="9"/>
  <c r="RHQ65" i="9"/>
  <c r="RJK65" i="9"/>
  <c r="RLC65" i="9"/>
  <c r="RMU65" i="9"/>
  <c r="ROM65" i="9"/>
  <c r="RPS65" i="9"/>
  <c r="RRC65" i="9"/>
  <c r="RSE65" i="9"/>
  <c r="RTK65" i="9"/>
  <c r="RUM65" i="9"/>
  <c r="RVM65" i="9"/>
  <c r="RWM65" i="9"/>
  <c r="RXK65" i="9"/>
  <c r="RYK65" i="9"/>
  <c r="RZI65" i="9"/>
  <c r="SAI65" i="9"/>
  <c r="SBG65" i="9"/>
  <c r="SCE65" i="9"/>
  <c r="SDC65" i="9"/>
  <c r="SEA65" i="9"/>
  <c r="SFA65" i="9"/>
  <c r="SFY65" i="9"/>
  <c r="SGW65" i="9"/>
  <c r="SHS65" i="9"/>
  <c r="SIO65" i="9"/>
  <c r="SJK65" i="9"/>
  <c r="SKG65" i="9"/>
  <c r="SLC65" i="9"/>
  <c r="SLY65" i="9"/>
  <c r="SMU65" i="9"/>
  <c r="SNQ65" i="9"/>
  <c r="SOO65" i="9"/>
  <c r="SPK65" i="9"/>
  <c r="SQG65" i="9"/>
  <c r="SRC65" i="9"/>
  <c r="SRY65" i="9"/>
  <c r="SSU65" i="9"/>
  <c r="STQ65" i="9"/>
  <c r="SUM65" i="9"/>
  <c r="SVI65" i="9"/>
  <c r="SWG65" i="9"/>
  <c r="SXC65" i="9"/>
  <c r="SXY65" i="9"/>
  <c r="SYU65" i="9"/>
  <c r="SZQ65" i="9"/>
  <c r="TAM65" i="9"/>
  <c r="TBI65" i="9"/>
  <c r="TCE65" i="9"/>
  <c r="TDA65" i="9"/>
  <c r="TDY65" i="9"/>
  <c r="TEU65" i="9"/>
  <c r="TFQ65" i="9"/>
  <c r="TGM65" i="9"/>
  <c r="THI65" i="9"/>
  <c r="TIE65" i="9"/>
  <c r="TJA65" i="9"/>
  <c r="TJW65" i="9"/>
  <c r="TKS65" i="9"/>
  <c r="TLQ65" i="9"/>
  <c r="TMM65" i="9"/>
  <c r="TNI65" i="9"/>
  <c r="TOE65" i="9"/>
  <c r="TPA65" i="9"/>
  <c r="TPW65" i="9"/>
  <c r="TQS65" i="9"/>
  <c r="TRO65" i="9"/>
  <c r="TSK65" i="9"/>
  <c r="TTI65" i="9"/>
  <c r="TUE65" i="9"/>
  <c r="TVA65" i="9"/>
  <c r="TVW65" i="9"/>
  <c r="TWS65" i="9"/>
  <c r="TXO65" i="9"/>
  <c r="TYK65" i="9"/>
  <c r="TZG65" i="9"/>
  <c r="UAC65" i="9"/>
  <c r="UBA65" i="9"/>
  <c r="UBW65" i="9"/>
  <c r="UCS65" i="9"/>
  <c r="UDO65" i="9"/>
  <c r="UEK65" i="9"/>
  <c r="UFG65" i="9"/>
  <c r="UGC65" i="9"/>
  <c r="UGY65" i="9"/>
  <c r="UHU65" i="9"/>
  <c r="UIS65" i="9"/>
  <c r="UJO65" i="9"/>
  <c r="UKK65" i="9"/>
  <c r="ULG65" i="9"/>
  <c r="UMC65" i="9"/>
  <c r="UMY65" i="9"/>
  <c r="UNU65" i="9"/>
  <c r="UOQ65" i="9"/>
  <c r="UPM65" i="9"/>
  <c r="UQK65" i="9"/>
  <c r="URG65" i="9"/>
  <c r="USC65" i="9"/>
  <c r="NVO65" i="9"/>
  <c r="PWI65" i="9"/>
  <c r="QWW65" i="9"/>
  <c r="ROA65" i="9"/>
  <c r="RZG65" i="9"/>
  <c r="SIM65" i="9"/>
  <c r="SQY65" i="9"/>
  <c r="SVE65" i="9"/>
  <c r="SZM65" i="9"/>
  <c r="TDS65" i="9"/>
  <c r="TIA65" i="9"/>
  <c r="TMG65" i="9"/>
  <c r="TQO65" i="9"/>
  <c r="TUW65" i="9"/>
  <c r="TZC65" i="9"/>
  <c r="UDK65" i="9"/>
  <c r="UHO65" i="9"/>
  <c r="UKG65" i="9"/>
  <c r="UMW65" i="9"/>
  <c r="UPG65" i="9"/>
  <c r="URA65" i="9"/>
  <c r="USU65" i="9"/>
  <c r="UUI65" i="9"/>
  <c r="UVM65" i="9"/>
  <c r="UXA65" i="9"/>
  <c r="UYO65" i="9"/>
  <c r="UZU65" i="9"/>
  <c r="VBI65" i="9"/>
  <c r="VCS65" i="9"/>
  <c r="VDW65" i="9"/>
  <c r="VFE65" i="9"/>
  <c r="VGI65" i="9"/>
  <c r="VHK65" i="9"/>
  <c r="VIQ65" i="9"/>
  <c r="VJQ65" i="9"/>
  <c r="VKU65" i="9"/>
  <c r="VLW65" i="9"/>
  <c r="VNA65" i="9"/>
  <c r="VOC65" i="9"/>
  <c r="VPC65" i="9"/>
  <c r="VQG65" i="9"/>
  <c r="VRE65" i="9"/>
  <c r="VSC65" i="9"/>
  <c r="VTE65" i="9"/>
  <c r="VUC65" i="9"/>
  <c r="VVA65" i="9"/>
  <c r="VVY65" i="9"/>
  <c r="VXA65" i="9"/>
  <c r="VXY65" i="9"/>
  <c r="VYW65" i="9"/>
  <c r="VZU65" i="9"/>
  <c r="WAW65" i="9"/>
  <c r="WBU65" i="9"/>
  <c r="WCS65" i="9"/>
  <c r="WDQ65" i="9"/>
  <c r="WEM65" i="9"/>
  <c r="WFK65" i="9"/>
  <c r="WGG65" i="9"/>
  <c r="WHC65" i="9"/>
  <c r="WHY65" i="9"/>
  <c r="WIU65" i="9"/>
  <c r="WJQ65" i="9"/>
  <c r="WKM65" i="9"/>
  <c r="WLI65" i="9"/>
  <c r="WME65" i="9"/>
  <c r="WNC65" i="9"/>
  <c r="WNY65" i="9"/>
  <c r="WOU65" i="9"/>
  <c r="WPQ65" i="9"/>
  <c r="WQM65" i="9"/>
  <c r="WRI65" i="9"/>
  <c r="WSE65" i="9"/>
  <c r="WTA65" i="9"/>
  <c r="WTW65" i="9"/>
  <c r="WUU65" i="9"/>
  <c r="WVQ65" i="9"/>
  <c r="WWM65" i="9"/>
  <c r="WXI65" i="9"/>
  <c r="WYE65" i="9"/>
  <c r="WZA65" i="9"/>
  <c r="WZW65" i="9"/>
  <c r="XAS65" i="9"/>
  <c r="XBO65" i="9"/>
  <c r="XCM65" i="9"/>
  <c r="XDI65" i="9"/>
  <c r="XEE65" i="9"/>
  <c r="XFA65" i="9"/>
  <c r="OEM65" i="9"/>
  <c r="PZU65" i="9"/>
  <c r="QYQ65" i="9"/>
  <c r="RPQ65" i="9"/>
  <c r="SAE65" i="9"/>
  <c r="SJI65" i="9"/>
  <c r="SRA65" i="9"/>
  <c r="SVG65" i="9"/>
  <c r="SZO65" i="9"/>
  <c r="TDU65" i="9"/>
  <c r="TIC65" i="9"/>
  <c r="TMK65" i="9"/>
  <c r="TQQ65" i="9"/>
  <c r="TUY65" i="9"/>
  <c r="TZE65" i="9"/>
  <c r="UDM65" i="9"/>
  <c r="UHQ65" i="9"/>
  <c r="UKI65" i="9"/>
  <c r="UNM65" i="9"/>
  <c r="UPI65" i="9"/>
  <c r="URE65" i="9"/>
  <c r="USW65" i="9"/>
  <c r="UUK65" i="9"/>
  <c r="UVU65" i="9"/>
  <c r="UXC65" i="9"/>
  <c r="UYQ65" i="9"/>
  <c r="VAA65" i="9"/>
  <c r="VBK65" i="9"/>
  <c r="VCW65" i="9"/>
  <c r="VDY65" i="9"/>
  <c r="VFG65" i="9"/>
  <c r="VGK65" i="9"/>
  <c r="VHQ65" i="9"/>
  <c r="VIS65" i="9"/>
  <c r="VJS65" i="9"/>
  <c r="VKY65" i="9"/>
  <c r="VLY65" i="9"/>
  <c r="VNC65" i="9"/>
  <c r="VOE65" i="9"/>
  <c r="VPI65" i="9"/>
  <c r="VQI65" i="9"/>
  <c r="VRG65" i="9"/>
  <c r="VSE65" i="9"/>
  <c r="VTG65" i="9"/>
  <c r="VUE65" i="9"/>
  <c r="VVC65" i="9"/>
  <c r="VWA65" i="9"/>
  <c r="VXC65" i="9"/>
  <c r="VYA65" i="9"/>
  <c r="VYY65" i="9"/>
  <c r="VZW65" i="9"/>
  <c r="WAY65" i="9"/>
  <c r="WBW65" i="9"/>
  <c r="WCU65" i="9"/>
  <c r="WDS65" i="9"/>
  <c r="WEQ65" i="9"/>
  <c r="WFM65" i="9"/>
  <c r="WGI65" i="9"/>
  <c r="WHE65" i="9"/>
  <c r="WIA65" i="9"/>
  <c r="WIW65" i="9"/>
  <c r="WJS65" i="9"/>
  <c r="WKO65" i="9"/>
  <c r="WLK65" i="9"/>
  <c r="WMI65" i="9"/>
  <c r="WNE65" i="9"/>
  <c r="WOA65" i="9"/>
  <c r="WOW65" i="9"/>
  <c r="WPS65" i="9"/>
  <c r="WQO65" i="9"/>
  <c r="WRK65" i="9"/>
  <c r="WSG65" i="9"/>
  <c r="WTC65" i="9"/>
  <c r="WUA65" i="9"/>
  <c r="WUW65" i="9"/>
  <c r="WVS65" i="9"/>
  <c r="WWO65" i="9"/>
  <c r="WXK65" i="9"/>
  <c r="WYG65" i="9"/>
  <c r="WZC65" i="9"/>
  <c r="WZY65" i="9"/>
  <c r="XAU65" i="9"/>
  <c r="XBS65" i="9"/>
  <c r="XCO65" i="9"/>
  <c r="XDK65" i="9"/>
  <c r="XEG65" i="9"/>
  <c r="XFC65" i="9"/>
  <c r="OLU65" i="9"/>
  <c r="QDC65" i="9"/>
  <c r="RAI65" i="9"/>
  <c r="RQU65" i="9"/>
  <c r="SBE65" i="9"/>
  <c r="SKE65" i="9"/>
  <c r="SRU65" i="9"/>
  <c r="SWA65" i="9"/>
  <c r="TAI65" i="9"/>
  <c r="TEO65" i="9"/>
  <c r="TIW65" i="9"/>
  <c r="TNE65" i="9"/>
  <c r="TRK65" i="9"/>
  <c r="TVS65" i="9"/>
  <c r="TZY65" i="9"/>
  <c r="UEG65" i="9"/>
  <c r="UHS65" i="9"/>
  <c r="ULA65" i="9"/>
  <c r="UNO65" i="9"/>
  <c r="UPK65" i="9"/>
  <c r="URM65" i="9"/>
  <c r="USY65" i="9"/>
  <c r="UUM65" i="9"/>
  <c r="UWA65" i="9"/>
  <c r="UXE65" i="9"/>
  <c r="UYS65" i="9"/>
  <c r="VAG65" i="9"/>
  <c r="VBM65" i="9"/>
  <c r="VCY65" i="9"/>
  <c r="VEA65" i="9"/>
  <c r="VFK65" i="9"/>
  <c r="VGO65" i="9"/>
  <c r="VHS65" i="9"/>
  <c r="VIU65" i="9"/>
  <c r="VJY65" i="9"/>
  <c r="VLA65" i="9"/>
  <c r="VMA65" i="9"/>
  <c r="VNG65" i="9"/>
  <c r="VOG65" i="9"/>
  <c r="VPK65" i="9"/>
  <c r="VQK65" i="9"/>
  <c r="VRI65" i="9"/>
  <c r="VSK65" i="9"/>
  <c r="VTI65" i="9"/>
  <c r="VUG65" i="9"/>
  <c r="VVE65" i="9"/>
  <c r="VWG65" i="9"/>
  <c r="VXE65" i="9"/>
  <c r="VYC65" i="9"/>
  <c r="VZA65" i="9"/>
  <c r="WAC65" i="9"/>
  <c r="WBA65" i="9"/>
  <c r="WBY65" i="9"/>
  <c r="WCW65" i="9"/>
  <c r="WDW65" i="9"/>
  <c r="WES65" i="9"/>
  <c r="WFO65" i="9"/>
  <c r="WGK65" i="9"/>
  <c r="WHG65" i="9"/>
  <c r="WIC65" i="9"/>
  <c r="WIY65" i="9"/>
  <c r="WJU65" i="9"/>
  <c r="WKQ65" i="9"/>
  <c r="WLO65" i="9"/>
  <c r="WMK65" i="9"/>
  <c r="WNG65" i="9"/>
  <c r="WOC65" i="9"/>
  <c r="WOY65" i="9"/>
  <c r="WPU65" i="9"/>
  <c r="WQQ65" i="9"/>
  <c r="WRM65" i="9"/>
  <c r="WSI65" i="9"/>
  <c r="WTG65" i="9"/>
  <c r="WUC65" i="9"/>
  <c r="WUY65" i="9"/>
  <c r="WVU65" i="9"/>
  <c r="WWQ65" i="9"/>
  <c r="WXM65" i="9"/>
  <c r="WYI65" i="9"/>
  <c r="WZE65" i="9"/>
  <c r="XAA65" i="9"/>
  <c r="XAY65" i="9"/>
  <c r="XBU65" i="9"/>
  <c r="XCQ65" i="9"/>
  <c r="XDM65" i="9"/>
  <c r="XEI65" i="9"/>
  <c r="ORG65" i="9"/>
  <c r="QFS65" i="9"/>
  <c r="RCA65" i="9"/>
  <c r="RSC65" i="9"/>
  <c r="SCC65" i="9"/>
  <c r="SLA65" i="9"/>
  <c r="SRW65" i="9"/>
  <c r="SWC65" i="9"/>
  <c r="TAK65" i="9"/>
  <c r="TES65" i="9"/>
  <c r="TIY65" i="9"/>
  <c r="TNG65" i="9"/>
  <c r="TRM65" i="9"/>
  <c r="TVU65" i="9"/>
  <c r="UAA65" i="9"/>
  <c r="UEI65" i="9"/>
  <c r="UIK65" i="9"/>
  <c r="ULC65" i="9"/>
  <c r="UNQ65" i="9"/>
  <c r="UQA65" i="9"/>
  <c r="URS65" i="9"/>
  <c r="UTE65" i="9"/>
  <c r="UUO65" i="9"/>
  <c r="UWC65" i="9"/>
  <c r="UXM65" i="9"/>
  <c r="UYW65" i="9"/>
  <c r="VAK65" i="9"/>
  <c r="VBS65" i="9"/>
  <c r="VDA65" i="9"/>
  <c r="VEI65" i="9"/>
  <c r="VFM65" i="9"/>
  <c r="VGQ65" i="9"/>
  <c r="VHW65" i="9"/>
  <c r="VIW65" i="9"/>
  <c r="VKA65" i="9"/>
  <c r="VLC65" i="9"/>
  <c r="VMG65" i="9"/>
  <c r="VNI65" i="9"/>
  <c r="VOI65" i="9"/>
  <c r="VPO65" i="9"/>
  <c r="VQM65" i="9"/>
  <c r="VRK65" i="9"/>
  <c r="VSM65" i="9"/>
  <c r="VTK65" i="9"/>
  <c r="VUI65" i="9"/>
  <c r="VVG65" i="9"/>
  <c r="VWI65" i="9"/>
  <c r="VXG65" i="9"/>
  <c r="VYE65" i="9"/>
  <c r="VZC65" i="9"/>
  <c r="WAE65" i="9"/>
  <c r="WBC65" i="9"/>
  <c r="WCA65" i="9"/>
  <c r="WCY65" i="9"/>
  <c r="WDY65" i="9"/>
  <c r="WEU65" i="9"/>
  <c r="WFQ65" i="9"/>
  <c r="WGM65" i="9"/>
  <c r="WHI65" i="9"/>
  <c r="WIE65" i="9"/>
  <c r="WJA65" i="9"/>
  <c r="WJW65" i="9"/>
  <c r="WKU65" i="9"/>
  <c r="WLQ65" i="9"/>
  <c r="WMM65" i="9"/>
  <c r="WNI65" i="9"/>
  <c r="WOE65" i="9"/>
  <c r="WPA65" i="9"/>
  <c r="WPW65" i="9"/>
  <c r="WQS65" i="9"/>
  <c r="WRO65" i="9"/>
  <c r="WSM65" i="9"/>
  <c r="WTI65" i="9"/>
  <c r="WUE65" i="9"/>
  <c r="WVA65" i="9"/>
  <c r="WVW65" i="9"/>
  <c r="WWS65" i="9"/>
  <c r="WXO65" i="9"/>
  <c r="WYK65" i="9"/>
  <c r="WZG65" i="9"/>
  <c r="XAE65" i="9"/>
  <c r="XBA65" i="9"/>
  <c r="XBW65" i="9"/>
  <c r="XCS65" i="9"/>
  <c r="XDO65" i="9"/>
  <c r="XEK65" i="9"/>
  <c r="OWC65" i="9"/>
  <c r="QII65" i="9"/>
  <c r="RDS65" i="9"/>
  <c r="RTG65" i="9"/>
  <c r="SDA65" i="9"/>
  <c r="SLW65" i="9"/>
  <c r="SSQ65" i="9"/>
  <c r="SWW65" i="9"/>
  <c r="TBE65" i="9"/>
  <c r="TFM65" i="9"/>
  <c r="TJS65" i="9"/>
  <c r="TOA65" i="9"/>
  <c r="TSG65" i="9"/>
  <c r="TWO65" i="9"/>
  <c r="UAU65" i="9"/>
  <c r="UFC65" i="9"/>
  <c r="UIM65" i="9"/>
  <c r="ULE65" i="9"/>
  <c r="UNS65" i="9"/>
  <c r="UQC65" i="9"/>
  <c r="URU65" i="9"/>
  <c r="UTM65" i="9"/>
  <c r="UUQ65" i="9"/>
  <c r="UWE65" i="9"/>
  <c r="UXS65" i="9"/>
  <c r="UYY65" i="9"/>
  <c r="VAM65" i="9"/>
  <c r="VCA65" i="9"/>
  <c r="VDC65" i="9"/>
  <c r="VEK65" i="9"/>
  <c r="VFO65" i="9"/>
  <c r="VGW65" i="9"/>
  <c r="VHY65" i="9"/>
  <c r="VIY65" i="9"/>
  <c r="VKE65" i="9"/>
  <c r="VLE65" i="9"/>
  <c r="VMI65" i="9"/>
  <c r="VNK65" i="9"/>
  <c r="VOO65" i="9"/>
  <c r="VPQ65" i="9"/>
  <c r="VQO65" i="9"/>
  <c r="VRQ65" i="9"/>
  <c r="VSO65" i="9"/>
  <c r="VTM65" i="9"/>
  <c r="VUK65" i="9"/>
  <c r="VVM65" i="9"/>
  <c r="VWK65" i="9"/>
  <c r="VXI65" i="9"/>
  <c r="VYG65" i="9"/>
  <c r="VZI65" i="9"/>
  <c r="WAG65" i="9"/>
  <c r="WBE65" i="9"/>
  <c r="WCC65" i="9"/>
  <c r="WDE65" i="9"/>
  <c r="WEA65" i="9"/>
  <c r="WEW65" i="9"/>
  <c r="WFS65" i="9"/>
  <c r="WGO65" i="9"/>
  <c r="WHK65" i="9"/>
  <c r="WIG65" i="9"/>
  <c r="WJC65" i="9"/>
  <c r="WKA65" i="9"/>
  <c r="WKW65" i="9"/>
  <c r="WLS65" i="9"/>
  <c r="WMO65" i="9"/>
  <c r="WNK65" i="9"/>
  <c r="WOG65" i="9"/>
  <c r="WPC65" i="9"/>
  <c r="WPY65" i="9"/>
  <c r="WQU65" i="9"/>
  <c r="WRS65" i="9"/>
  <c r="WSO65" i="9"/>
  <c r="WTK65" i="9"/>
  <c r="WUG65" i="9"/>
  <c r="WVC65" i="9"/>
  <c r="WVY65" i="9"/>
  <c r="WWU65" i="9"/>
  <c r="WXQ65" i="9"/>
  <c r="WYM65" i="9"/>
  <c r="WZK65" i="9"/>
  <c r="XAG65" i="9"/>
  <c r="XBC65" i="9"/>
  <c r="XBY65" i="9"/>
  <c r="XCU65" i="9"/>
  <c r="XDQ65" i="9"/>
  <c r="XEM65" i="9"/>
  <c r="PAY65" i="9"/>
  <c r="QLQ65" i="9"/>
  <c r="RFK65" i="9"/>
  <c r="RUI65" i="9"/>
  <c r="SDY65" i="9"/>
  <c r="SMS65" i="9"/>
  <c r="SSS65" i="9"/>
  <c r="SXA65" i="9"/>
  <c r="TBG65" i="9"/>
  <c r="TFO65" i="9"/>
  <c r="TJU65" i="9"/>
  <c r="TOC65" i="9"/>
  <c r="TSI65" i="9"/>
  <c r="TWQ65" i="9"/>
  <c r="UAW65" i="9"/>
  <c r="UFE65" i="9"/>
  <c r="UIO65" i="9"/>
  <c r="ULW65" i="9"/>
  <c r="UOI65" i="9"/>
  <c r="UQE65" i="9"/>
  <c r="URY65" i="9"/>
  <c r="UTO65" i="9"/>
  <c r="UUW65" i="9"/>
  <c r="UWG65" i="9"/>
  <c r="UXU65" i="9"/>
  <c r="UZE65" i="9"/>
  <c r="VAO65" i="9"/>
  <c r="VCC65" i="9"/>
  <c r="VDE65" i="9"/>
  <c r="VEO65" i="9"/>
  <c r="VFQ65" i="9"/>
  <c r="VGY65" i="9"/>
  <c r="VIA65" i="9"/>
  <c r="VJE65" i="9"/>
  <c r="VKG65" i="9"/>
  <c r="VLG65" i="9"/>
  <c r="VMM65" i="9"/>
  <c r="VNM65" i="9"/>
  <c r="VOQ65" i="9"/>
  <c r="VPS65" i="9"/>
  <c r="VQQ65" i="9"/>
  <c r="VRS65" i="9"/>
  <c r="VSQ65" i="9"/>
  <c r="VTO65" i="9"/>
  <c r="VUM65" i="9"/>
  <c r="VVO65" i="9"/>
  <c r="VWM65" i="9"/>
  <c r="VXK65" i="9"/>
  <c r="VYI65" i="9"/>
  <c r="VZK65" i="9"/>
  <c r="WAI65" i="9"/>
  <c r="WBG65" i="9"/>
  <c r="WCE65" i="9"/>
  <c r="WDG65" i="9"/>
  <c r="WEC65" i="9"/>
  <c r="WEY65" i="9"/>
  <c r="WFU65" i="9"/>
  <c r="WGQ65" i="9"/>
  <c r="WHM65" i="9"/>
  <c r="WII65" i="9"/>
  <c r="WJG65" i="9"/>
  <c r="WKC65" i="9"/>
  <c r="WKY65" i="9"/>
  <c r="WLU65" i="9"/>
  <c r="WMQ65" i="9"/>
  <c r="WNM65" i="9"/>
  <c r="WOI65" i="9"/>
  <c r="WPE65" i="9"/>
  <c r="WQA65" i="9"/>
  <c r="WQY65" i="9"/>
  <c r="WRU65" i="9"/>
  <c r="WSQ65" i="9"/>
  <c r="WTM65" i="9"/>
  <c r="WUI65" i="9"/>
  <c r="WVE65" i="9"/>
  <c r="WWA65" i="9"/>
  <c r="WWW65" i="9"/>
  <c r="WXS65" i="9"/>
  <c r="WYQ65" i="9"/>
  <c r="WZM65" i="9"/>
  <c r="XAI65" i="9"/>
  <c r="XBE65" i="9"/>
  <c r="XCA65" i="9"/>
  <c r="XCW65" i="9"/>
  <c r="XDS65" i="9"/>
  <c r="XEO65" i="9"/>
  <c r="PFG65" i="9"/>
  <c r="QOG65" i="9"/>
  <c r="RHE65" i="9"/>
  <c r="RVK65" i="9"/>
  <c r="SEY65" i="9"/>
  <c r="SNO65" i="9"/>
  <c r="STM65" i="9"/>
  <c r="SXU65" i="9"/>
  <c r="TCA65" i="9"/>
  <c r="TGI65" i="9"/>
  <c r="TKO65" i="9"/>
  <c r="TOW65" i="9"/>
  <c r="TTC65" i="9"/>
  <c r="TXK65" i="9"/>
  <c r="UBQ65" i="9"/>
  <c r="UFY65" i="9"/>
  <c r="UJG65" i="9"/>
  <c r="ULY65" i="9"/>
  <c r="UOK65" i="9"/>
  <c r="UQG65" i="9"/>
  <c r="USA65" i="9"/>
  <c r="UTQ65" i="9"/>
  <c r="UVE65" i="9"/>
  <c r="UWI65" i="9"/>
  <c r="UXW65" i="9"/>
  <c r="UZK65" i="9"/>
  <c r="VAQ65" i="9"/>
  <c r="VCE65" i="9"/>
  <c r="VDM65" i="9"/>
  <c r="VEQ65" i="9"/>
  <c r="VFU65" i="9"/>
  <c r="VHC65" i="9"/>
  <c r="VIC65" i="9"/>
  <c r="VJG65" i="9"/>
  <c r="VKI65" i="9"/>
  <c r="VLM65" i="9"/>
  <c r="VMO65" i="9"/>
  <c r="VNO65" i="9"/>
  <c r="VOU65" i="9"/>
  <c r="VPU65" i="9"/>
  <c r="VQW65" i="9"/>
  <c r="VRU65" i="9"/>
  <c r="VSS65" i="9"/>
  <c r="VTQ65" i="9"/>
  <c r="VUS65" i="9"/>
  <c r="VVQ65" i="9"/>
  <c r="VWO65" i="9"/>
  <c r="VXM65" i="9"/>
  <c r="VYO65" i="9"/>
  <c r="VZM65" i="9"/>
  <c r="WAK65" i="9"/>
  <c r="WBI65" i="9"/>
  <c r="WCK65" i="9"/>
  <c r="WDI65" i="9"/>
  <c r="WEE65" i="9"/>
  <c r="WFA65" i="9"/>
  <c r="WFW65" i="9"/>
  <c r="WGS65" i="9"/>
  <c r="WHO65" i="9"/>
  <c r="WIM65" i="9"/>
  <c r="WJI65" i="9"/>
  <c r="WKE65" i="9"/>
  <c r="WLA65" i="9"/>
  <c r="WLW65" i="9"/>
  <c r="WMS65" i="9"/>
  <c r="WNO65" i="9"/>
  <c r="WOK65" i="9"/>
  <c r="WPG65" i="9"/>
  <c r="WQE65" i="9"/>
  <c r="WRA65" i="9"/>
  <c r="WRW65" i="9"/>
  <c r="WSS65" i="9"/>
  <c r="WTO65" i="9"/>
  <c r="WUK65" i="9"/>
  <c r="WVG65" i="9"/>
  <c r="WWC65" i="9"/>
  <c r="WWY65" i="9"/>
  <c r="WXW65" i="9"/>
  <c r="WYS65" i="9"/>
  <c r="WZO65" i="9"/>
  <c r="XAK65" i="9"/>
  <c r="XBG65" i="9"/>
  <c r="XCC65" i="9"/>
  <c r="XCY65" i="9"/>
  <c r="XDU65" i="9"/>
  <c r="XEQ65" i="9"/>
  <c r="PJM65" i="9"/>
  <c r="QQU65" i="9"/>
  <c r="RIW65" i="9"/>
  <c r="RWI65" i="9"/>
  <c r="SFW65" i="9"/>
  <c r="SOK65" i="9"/>
  <c r="STO65" i="9"/>
  <c r="SXW65" i="9"/>
  <c r="TCC65" i="9"/>
  <c r="TGK65" i="9"/>
  <c r="TKQ65" i="9"/>
  <c r="TOY65" i="9"/>
  <c r="TTE65" i="9"/>
  <c r="TXM65" i="9"/>
  <c r="UBU65" i="9"/>
  <c r="UGA65" i="9"/>
  <c r="UJI65" i="9"/>
  <c r="UMA65" i="9"/>
  <c r="UOM65" i="9"/>
  <c r="UQQ65" i="9"/>
  <c r="USI65" i="9"/>
  <c r="UTS65" i="9"/>
  <c r="UVG65" i="9"/>
  <c r="UWQ65" i="9"/>
  <c r="UXY65" i="9"/>
  <c r="UZM65" i="9"/>
  <c r="VAW65" i="9"/>
  <c r="VCG65" i="9"/>
  <c r="VDO65" i="9"/>
  <c r="VES65" i="9"/>
  <c r="VGA65" i="9"/>
  <c r="VHE65" i="9"/>
  <c r="VIE65" i="9"/>
  <c r="VJK65" i="9"/>
  <c r="VKK65" i="9"/>
  <c r="VLO65" i="9"/>
  <c r="VMQ65" i="9"/>
  <c r="VNU65" i="9"/>
  <c r="VOW65" i="9"/>
  <c r="VPW65" i="9"/>
  <c r="VQY65" i="9"/>
  <c r="VRW65" i="9"/>
  <c r="VSU65" i="9"/>
  <c r="VTS65" i="9"/>
  <c r="VUU65" i="9"/>
  <c r="VVS65" i="9"/>
  <c r="VWQ65" i="9"/>
  <c r="VXO65" i="9"/>
  <c r="VYQ65" i="9"/>
  <c r="VZO65" i="9"/>
  <c r="WAM65" i="9"/>
  <c r="WBK65" i="9"/>
  <c r="WCM65" i="9"/>
  <c r="WDK65" i="9"/>
  <c r="WEG65" i="9"/>
  <c r="WFC65" i="9"/>
  <c r="WFY65" i="9"/>
  <c r="WGU65" i="9"/>
  <c r="WHS65" i="9"/>
  <c r="WIO65" i="9"/>
  <c r="WJK65" i="9"/>
  <c r="WKG65" i="9"/>
  <c r="WLC65" i="9"/>
  <c r="WLY65" i="9"/>
  <c r="WMU65" i="9"/>
  <c r="WNQ65" i="9"/>
  <c r="WOM65" i="9"/>
  <c r="WPK65" i="9"/>
  <c r="WQG65" i="9"/>
  <c r="WRC65" i="9"/>
  <c r="WRY65" i="9"/>
  <c r="WSU65" i="9"/>
  <c r="WTQ65" i="9"/>
  <c r="WUM65" i="9"/>
  <c r="WVI65" i="9"/>
  <c r="WWE65" i="9"/>
  <c r="WXC65" i="9"/>
  <c r="WXY65" i="9"/>
  <c r="WYU65" i="9"/>
  <c r="WZQ65" i="9"/>
  <c r="XAM65" i="9"/>
  <c r="XBI65" i="9"/>
  <c r="XCE65" i="9"/>
  <c r="XDA65" i="9"/>
  <c r="PNU65" i="9"/>
  <c r="QTG65" i="9"/>
  <c r="RKO65" i="9"/>
  <c r="RXI65" i="9"/>
  <c r="SGS65" i="9"/>
  <c r="SPI65" i="9"/>
  <c r="SUI65" i="9"/>
  <c r="SYQ65" i="9"/>
  <c r="TCW65" i="9"/>
  <c r="THE65" i="9"/>
  <c r="TLK65" i="9"/>
  <c r="TPS65" i="9"/>
  <c r="TTY65" i="9"/>
  <c r="TYG65" i="9"/>
  <c r="UCO65" i="9"/>
  <c r="UGU65" i="9"/>
  <c r="UJM65" i="9"/>
  <c r="UMS65" i="9"/>
  <c r="UOO65" i="9"/>
  <c r="UQW65" i="9"/>
  <c r="USO65" i="9"/>
  <c r="UTU65" i="9"/>
  <c r="UVI65" i="9"/>
  <c r="UWW65" i="9"/>
  <c r="UYC65" i="9"/>
  <c r="UZQ65" i="9"/>
  <c r="VBE65" i="9"/>
  <c r="VCI65" i="9"/>
  <c r="VDS65" i="9"/>
  <c r="VEU65" i="9"/>
  <c r="VGC65" i="9"/>
  <c r="VHG65" i="9"/>
  <c r="VIK65" i="9"/>
  <c r="VJM65" i="9"/>
  <c r="VKM65" i="9"/>
  <c r="VLS65" i="9"/>
  <c r="VMS65" i="9"/>
  <c r="VNW65" i="9"/>
  <c r="VOY65" i="9"/>
  <c r="VQC65" i="9"/>
  <c r="VRA65" i="9"/>
  <c r="VRY65" i="9"/>
  <c r="VSW65" i="9"/>
  <c r="VTY65" i="9"/>
  <c r="VUW65" i="9"/>
  <c r="VVU65" i="9"/>
  <c r="VWS65" i="9"/>
  <c r="VXU65" i="9"/>
  <c r="VYS65" i="9"/>
  <c r="VZQ65" i="9"/>
  <c r="WAO65" i="9"/>
  <c r="WBQ65" i="9"/>
  <c r="WCO65" i="9"/>
  <c r="WDM65" i="9"/>
  <c r="WEI65" i="9"/>
  <c r="WFE65" i="9"/>
  <c r="WGA65" i="9"/>
  <c r="WGY65" i="9"/>
  <c r="WHU65" i="9"/>
  <c r="WIQ65" i="9"/>
  <c r="WJM65" i="9"/>
  <c r="WKI65" i="9"/>
  <c r="WLE65" i="9"/>
  <c r="WMA65" i="9"/>
  <c r="WMW65" i="9"/>
  <c r="WNS65" i="9"/>
  <c r="WOQ65" i="9"/>
  <c r="WPM65" i="9"/>
  <c r="WQI65" i="9"/>
  <c r="WRE65" i="9"/>
  <c r="WSA65" i="9"/>
  <c r="WSW65" i="9"/>
  <c r="WTS65" i="9"/>
  <c r="WUO65" i="9"/>
  <c r="WVK65" i="9"/>
  <c r="WWI65" i="9"/>
  <c r="WXE65" i="9"/>
  <c r="WYA65" i="9"/>
  <c r="WYW65" i="9"/>
  <c r="WZS65" i="9"/>
  <c r="XAO65" i="9"/>
  <c r="XBK65" i="9"/>
  <c r="XCG65" i="9"/>
  <c r="XDC65" i="9"/>
  <c r="XEA65" i="9"/>
  <c r="PSA65" i="9"/>
  <c r="QVC65" i="9"/>
  <c r="RMG65" i="9"/>
  <c r="RYG65" i="9"/>
  <c r="SHQ65" i="9"/>
  <c r="SQE65" i="9"/>
  <c r="SUK65" i="9"/>
  <c r="SYS65" i="9"/>
  <c r="TCY65" i="9"/>
  <c r="THG65" i="9"/>
  <c r="TLM65" i="9"/>
  <c r="TPU65" i="9"/>
  <c r="TUC65" i="9"/>
  <c r="TYI65" i="9"/>
  <c r="UCQ65" i="9"/>
  <c r="UGW65" i="9"/>
  <c r="UKC65" i="9"/>
  <c r="UMU65" i="9"/>
  <c r="UPE65" i="9"/>
  <c r="UQY65" i="9"/>
  <c r="USS65" i="9"/>
  <c r="UUA65" i="9"/>
  <c r="UVK65" i="9"/>
  <c r="UWY65" i="9"/>
  <c r="UYI65" i="9"/>
  <c r="UZS65" i="9"/>
  <c r="VBG65" i="9"/>
  <c r="VCO65" i="9"/>
  <c r="VDU65" i="9"/>
  <c r="VEW65" i="9"/>
  <c r="VGG65" i="9"/>
  <c r="VHI65" i="9"/>
  <c r="VIM65" i="9"/>
  <c r="VJO65" i="9"/>
  <c r="VKS65" i="9"/>
  <c r="VLU65" i="9"/>
  <c r="VMU65" i="9"/>
  <c r="VOA65" i="9"/>
  <c r="VPA65" i="9"/>
  <c r="VQE65" i="9"/>
  <c r="VRC65" i="9"/>
  <c r="VSA65" i="9"/>
  <c r="VSY65" i="9"/>
  <c r="VUA65" i="9"/>
  <c r="VUY65" i="9"/>
  <c r="VVW65" i="9"/>
  <c r="VWU65" i="9"/>
  <c r="VXW65" i="9"/>
  <c r="VYU65" i="9"/>
  <c r="VZS65" i="9"/>
  <c r="WAQ65" i="9"/>
  <c r="WBS65" i="9"/>
  <c r="WCQ65" i="9"/>
  <c r="WDO65" i="9"/>
  <c r="WEK65" i="9"/>
  <c r="WFG65" i="9"/>
  <c r="WGE65" i="9"/>
  <c r="WHA65" i="9"/>
  <c r="WHW65" i="9"/>
  <c r="WIS65" i="9"/>
  <c r="WJO65" i="9"/>
  <c r="WKK65" i="9"/>
  <c r="WLG65" i="9"/>
  <c r="WMC65" i="9"/>
  <c r="WMY65" i="9"/>
  <c r="WNW65" i="9"/>
  <c r="WOS65" i="9"/>
  <c r="WPO65" i="9"/>
  <c r="WQK65" i="9"/>
  <c r="WRG65" i="9"/>
  <c r="WSC65" i="9"/>
  <c r="WSY65" i="9"/>
  <c r="WTU65" i="9"/>
  <c r="WUQ65" i="9"/>
  <c r="WVO65" i="9"/>
  <c r="WWK65" i="9"/>
  <c r="WXG65" i="9"/>
  <c r="WYC65" i="9"/>
  <c r="WYY65" i="9"/>
  <c r="WZU65" i="9"/>
  <c r="XAQ65" i="9"/>
  <c r="XBM65" i="9"/>
  <c r="XCI65" i="9"/>
  <c r="XDG65" i="9"/>
  <c r="XEC65" i="9"/>
  <c r="XEY65" i="9"/>
  <c r="XDW65" i="9"/>
  <c r="XEU65" i="9"/>
  <c r="XEW65" i="9"/>
  <c r="D93" i="25"/>
  <c r="D92" i="25"/>
  <c r="D91" i="25"/>
  <c r="D90" i="25"/>
  <c r="G40" i="25"/>
  <c r="G39" i="25"/>
  <c r="E43" i="25"/>
  <c r="B43" i="25"/>
  <c r="B42" i="25"/>
  <c r="E42" i="25"/>
  <c r="E98" i="4"/>
  <c r="E94" i="4"/>
  <c r="E93" i="4"/>
  <c r="E92" i="4"/>
  <c r="E91" i="4"/>
  <c r="E90" i="4"/>
  <c r="E89" i="4"/>
  <c r="E88" i="4"/>
  <c r="E86" i="4"/>
  <c r="E85" i="4"/>
  <c r="E82" i="4"/>
  <c r="E79" i="4"/>
  <c r="E78" i="4"/>
  <c r="E75" i="4"/>
  <c r="E74" i="4"/>
  <c r="E73" i="4"/>
  <c r="E72" i="4"/>
  <c r="E71" i="4"/>
  <c r="E68" i="4"/>
  <c r="E67" i="4"/>
  <c r="E66" i="4"/>
  <c r="E65" i="4"/>
  <c r="E64" i="4"/>
  <c r="E59" i="4"/>
  <c r="E58" i="4"/>
  <c r="E57" i="4"/>
  <c r="E56" i="4"/>
  <c r="E55" i="4"/>
  <c r="E52" i="4"/>
  <c r="E51" i="4"/>
  <c r="E50" i="4"/>
  <c r="E49" i="4"/>
  <c r="E48" i="4"/>
  <c r="E47" i="4"/>
  <c r="E46" i="4"/>
  <c r="E41" i="4"/>
  <c r="E43" i="4"/>
  <c r="E40" i="4"/>
  <c r="E37" i="4"/>
  <c r="E36" i="4"/>
  <c r="E35" i="4"/>
  <c r="E34" i="4"/>
  <c r="E31" i="4"/>
  <c r="E29" i="4"/>
  <c r="E27" i="4"/>
  <c r="E13" i="4"/>
  <c r="E10" i="4"/>
  <c r="E9" i="4"/>
  <c r="E5" i="4"/>
  <c r="J4" i="4"/>
  <c r="E4" i="4"/>
  <c r="S98" i="4"/>
  <c r="S92" i="4"/>
  <c r="S93" i="4"/>
  <c r="S94" i="4"/>
  <c r="S91" i="4"/>
  <c r="S88" i="4"/>
  <c r="S85" i="4"/>
  <c r="S86" i="4"/>
  <c r="S83" i="4"/>
  <c r="S79" i="4"/>
  <c r="S78" i="4"/>
  <c r="S68" i="4"/>
  <c r="S43" i="4"/>
  <c r="S40" i="4"/>
  <c r="S30" i="4"/>
  <c r="S31" i="4"/>
  <c r="S34" i="4"/>
  <c r="S35" i="4"/>
  <c r="S36" i="4"/>
  <c r="S37" i="4"/>
  <c r="S29" i="4"/>
  <c r="S13" i="4"/>
  <c r="E45" i="4"/>
  <c r="C64" i="4"/>
  <c r="C60" i="4"/>
  <c r="E60" i="4"/>
  <c r="C83" i="4"/>
  <c r="E83" i="4"/>
  <c r="C87" i="4"/>
  <c r="E87" i="4"/>
  <c r="C32" i="4"/>
  <c r="C33" i="4"/>
  <c r="S33" i="4"/>
  <c r="E32" i="4"/>
  <c r="E84" i="4"/>
  <c r="E33" i="4"/>
  <c r="S32" i="4"/>
  <c r="AA911" i="3"/>
  <c r="AA910" i="3"/>
  <c r="AA909" i="3"/>
  <c r="I910" i="3"/>
  <c r="I909" i="3"/>
  <c r="AF633" i="3"/>
  <c r="E40" i="9"/>
  <c r="AF632" i="3"/>
  <c r="O633" i="3"/>
  <c r="AM564" i="3"/>
  <c r="AM562" i="3"/>
  <c r="AM561" i="3"/>
  <c r="C562" i="3"/>
  <c r="C561" i="3"/>
  <c r="I40" i="9"/>
  <c r="AC40" i="9"/>
  <c r="W40" i="9"/>
  <c r="AA40" i="9"/>
  <c r="AE40" i="9"/>
  <c r="G40" i="9"/>
  <c r="Y40" i="9"/>
  <c r="Q40" i="9"/>
  <c r="K40" i="9"/>
  <c r="AG40" i="9"/>
  <c r="M40" i="9"/>
  <c r="O40" i="9"/>
  <c r="S40" i="9"/>
  <c r="U40" i="9"/>
  <c r="T25" i="5"/>
  <c r="AI7" i="5"/>
  <c r="AI11" i="5"/>
  <c r="AI23" i="5"/>
  <c r="AI26" i="5"/>
  <c r="U373" i="6"/>
  <c r="AF978" i="3"/>
  <c r="AJ977"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c r="BI605" i="3"/>
  <c r="BK605" i="3"/>
  <c r="BI606" i="3"/>
  <c r="BK606" i="3"/>
  <c r="BI607" i="3"/>
  <c r="BK607" i="3"/>
  <c r="BI608" i="3"/>
  <c r="BK608" i="3"/>
  <c r="BI609" i="3"/>
  <c r="BI610" i="3"/>
  <c r="BI611" i="3"/>
  <c r="BI612" i="3"/>
  <c r="BI613" i="3"/>
  <c r="BI614" i="3"/>
  <c r="BI615" i="3"/>
  <c r="BI616" i="3"/>
  <c r="BI617" i="3"/>
  <c r="BK617" i="3"/>
  <c r="BI618" i="3"/>
  <c r="BI619" i="3"/>
  <c r="BI620" i="3"/>
  <c r="BI621" i="3"/>
  <c r="BI622" i="3"/>
  <c r="BI623" i="3"/>
  <c r="BI624" i="3"/>
  <c r="BI625" i="3"/>
  <c r="BI626" i="3"/>
  <c r="BI627" i="3"/>
  <c r="BK627" i="3"/>
  <c r="BI603" i="3"/>
  <c r="BE604" i="3"/>
  <c r="BE605" i="3"/>
  <c r="BE606" i="3"/>
  <c r="BE607" i="3"/>
  <c r="BG607" i="3"/>
  <c r="BE608" i="3"/>
  <c r="BE609" i="3"/>
  <c r="BE610" i="3"/>
  <c r="BE611" i="3"/>
  <c r="BE612" i="3"/>
  <c r="BG612" i="3"/>
  <c r="BE613" i="3"/>
  <c r="BE614" i="3"/>
  <c r="BG614" i="3"/>
  <c r="BE615" i="3"/>
  <c r="BE616" i="3"/>
  <c r="BE617" i="3"/>
  <c r="BE618" i="3"/>
  <c r="BE619" i="3"/>
  <c r="BE620" i="3"/>
  <c r="BE621" i="3"/>
  <c r="BE622" i="3"/>
  <c r="BG622" i="3"/>
  <c r="BE623" i="3"/>
  <c r="BE624" i="3"/>
  <c r="BG624" i="3"/>
  <c r="BE625" i="3"/>
  <c r="BE626" i="3"/>
  <c r="BE627" i="3"/>
  <c r="BE603" i="3"/>
  <c r="BG603" i="3"/>
  <c r="J107" i="4"/>
  <c r="K107" i="4"/>
  <c r="K30" i="4"/>
  <c r="L107" i="4"/>
  <c r="M107" i="4"/>
  <c r="N107" i="4"/>
  <c r="O107" i="4"/>
  <c r="P107" i="4"/>
  <c r="Q107" i="4"/>
  <c r="I107" i="4"/>
  <c r="H107" i="4"/>
  <c r="H30" i="4"/>
  <c r="G107" i="4"/>
  <c r="G30" i="4"/>
  <c r="F107" i="4"/>
  <c r="F30" i="4"/>
  <c r="E107" i="4"/>
  <c r="B100" i="15"/>
  <c r="E100" i="15"/>
  <c r="C100" i="15"/>
  <c r="D100" i="15"/>
  <c r="B101" i="15"/>
  <c r="C101" i="15"/>
  <c r="E101" i="15"/>
  <c r="D101" i="15"/>
  <c r="B102" i="15"/>
  <c r="C102" i="15"/>
  <c r="E102" i="15"/>
  <c r="D102" i="15"/>
  <c r="B103" i="15"/>
  <c r="C103" i="15"/>
  <c r="D103" i="15"/>
  <c r="D99" i="15"/>
  <c r="C99" i="15"/>
  <c r="B99" i="15"/>
  <c r="B84" i="15"/>
  <c r="C84" i="15"/>
  <c r="D84" i="15"/>
  <c r="B85" i="15"/>
  <c r="E85" i="15" s="1"/>
  <c r="C85" i="15"/>
  <c r="D85" i="15"/>
  <c r="B86" i="15"/>
  <c r="C86" i="15"/>
  <c r="D86" i="15"/>
  <c r="B87" i="15"/>
  <c r="C87" i="15"/>
  <c r="E87" i="15"/>
  <c r="D87" i="15"/>
  <c r="B88" i="15"/>
  <c r="C88" i="15"/>
  <c r="D88" i="15"/>
  <c r="B89" i="15"/>
  <c r="C89" i="15"/>
  <c r="E89" i="15"/>
  <c r="D89" i="15"/>
  <c r="B90" i="15"/>
  <c r="E90" i="15"/>
  <c r="C90" i="15"/>
  <c r="D90" i="15"/>
  <c r="B91" i="15"/>
  <c r="C91" i="15"/>
  <c r="D91" i="15"/>
  <c r="B92" i="15"/>
  <c r="C92" i="15"/>
  <c r="D92" i="15"/>
  <c r="B93" i="15"/>
  <c r="C93" i="15"/>
  <c r="D93" i="15"/>
  <c r="B94" i="15"/>
  <c r="C94" i="15"/>
  <c r="D94" i="15"/>
  <c r="B95" i="15"/>
  <c r="C95" i="15"/>
  <c r="E95" i="15"/>
  <c r="D95" i="15"/>
  <c r="D83" i="15"/>
  <c r="C83" i="15"/>
  <c r="B83" i="15"/>
  <c r="B80" i="15"/>
  <c r="C80" i="15"/>
  <c r="E80" i="15"/>
  <c r="D80" i="15"/>
  <c r="D79" i="15"/>
  <c r="C79" i="15"/>
  <c r="B79" i="15"/>
  <c r="B73" i="15"/>
  <c r="E73" i="15"/>
  <c r="C73" i="15"/>
  <c r="D73" i="15"/>
  <c r="B74" i="15"/>
  <c r="C74" i="15"/>
  <c r="D74" i="15"/>
  <c r="B75" i="15"/>
  <c r="C75" i="15"/>
  <c r="D75" i="15"/>
  <c r="B76" i="15"/>
  <c r="C76" i="15"/>
  <c r="D76" i="15"/>
  <c r="D72" i="15"/>
  <c r="C72" i="15"/>
  <c r="E72" i="15"/>
  <c r="B72" i="15"/>
  <c r="B66" i="15"/>
  <c r="C66" i="15"/>
  <c r="E66" i="15"/>
  <c r="D66" i="15"/>
  <c r="B67" i="15"/>
  <c r="C67" i="15"/>
  <c r="E67" i="15"/>
  <c r="D67" i="15"/>
  <c r="B68" i="15"/>
  <c r="C68" i="15"/>
  <c r="E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E48" i="15"/>
  <c r="D48" i="15"/>
  <c r="B49" i="15"/>
  <c r="C49" i="15"/>
  <c r="E49" i="15"/>
  <c r="D49" i="15"/>
  <c r="B50" i="15"/>
  <c r="C50" i="15"/>
  <c r="D50" i="15"/>
  <c r="B51" i="15"/>
  <c r="C51" i="15"/>
  <c r="E51" i="15"/>
  <c r="D51" i="15"/>
  <c r="B52" i="15"/>
  <c r="C52" i="15"/>
  <c r="D52" i="15"/>
  <c r="B53" i="15"/>
  <c r="C53" i="15"/>
  <c r="E53" i="15"/>
  <c r="D53" i="15"/>
  <c r="D46" i="15"/>
  <c r="C46" i="15"/>
  <c r="E46" i="15" s="1"/>
  <c r="B46" i="15"/>
  <c r="B44" i="15"/>
  <c r="C44" i="15"/>
  <c r="D44" i="15"/>
  <c r="B42" i="15"/>
  <c r="C42" i="15"/>
  <c r="D42" i="15"/>
  <c r="D41" i="15"/>
  <c r="C41" i="15"/>
  <c r="B41" i="15"/>
  <c r="B38" i="15"/>
  <c r="C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E23" i="15"/>
  <c r="C23" i="15"/>
  <c r="D23" i="15"/>
  <c r="B24" i="15"/>
  <c r="C24" i="15"/>
  <c r="D24" i="15"/>
  <c r="B25" i="15"/>
  <c r="C25" i="15"/>
  <c r="D25" i="15"/>
  <c r="B26" i="15"/>
  <c r="C26" i="15"/>
  <c r="E26" i="15"/>
  <c r="D26" i="15"/>
  <c r="B28" i="15"/>
  <c r="C28" i="15"/>
  <c r="D28" i="15"/>
  <c r="B5" i="15"/>
  <c r="C5" i="15"/>
  <c r="B6" i="15"/>
  <c r="C6" i="15"/>
  <c r="E6" i="15"/>
  <c r="B7" i="15"/>
  <c r="C7" i="15"/>
  <c r="B8" i="15"/>
  <c r="C8" i="15"/>
  <c r="E8" i="15"/>
  <c r="B10" i="15"/>
  <c r="C10" i="15"/>
  <c r="B11" i="15"/>
  <c r="C11" i="15"/>
  <c r="B14" i="15"/>
  <c r="C14" i="15"/>
  <c r="B15" i="15"/>
  <c r="C15" i="15"/>
  <c r="B16" i="15"/>
  <c r="C16" i="15"/>
  <c r="E16" i="15"/>
  <c r="B18" i="15"/>
  <c r="C18" i="15"/>
  <c r="C28" i="10"/>
  <c r="C5" i="10"/>
  <c r="C6" i="10"/>
  <c r="C7" i="10"/>
  <c r="C8" i="10"/>
  <c r="C9" i="10"/>
  <c r="H9" i="10"/>
  <c r="I9" i="10"/>
  <c r="C10" i="10"/>
  <c r="C11" i="10"/>
  <c r="C12" i="10"/>
  <c r="C13" i="10"/>
  <c r="C14" i="10"/>
  <c r="C15" i="10"/>
  <c r="C16" i="10"/>
  <c r="C17" i="10"/>
  <c r="C18" i="10"/>
  <c r="C19" i="10"/>
  <c r="C20" i="10"/>
  <c r="C21" i="10"/>
  <c r="H21" i="10"/>
  <c r="I21" i="10"/>
  <c r="C22" i="10"/>
  <c r="C23" i="10"/>
  <c r="C24" i="10"/>
  <c r="C25" i="10"/>
  <c r="C26" i="10"/>
  <c r="C27" i="10"/>
  <c r="C4" i="10"/>
  <c r="E39" i="9"/>
  <c r="AC39" i="9"/>
  <c r="AC42" i="9"/>
  <c r="AJ973" i="3"/>
  <c r="E56" i="15"/>
  <c r="E14" i="15"/>
  <c r="AJ998" i="3"/>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c r="E29" i="9"/>
  <c r="E30" i="9"/>
  <c r="G30" i="9"/>
  <c r="I30" i="9"/>
  <c r="K30" i="9"/>
  <c r="M30" i="9"/>
  <c r="O30" i="9"/>
  <c r="Q30" i="9"/>
  <c r="S30" i="9"/>
  <c r="U30" i="9"/>
  <c r="W30" i="9"/>
  <c r="Y30" i="9"/>
  <c r="AA30" i="9"/>
  <c r="AC30" i="9"/>
  <c r="AE30" i="9"/>
  <c r="AG30" i="9"/>
  <c r="E28" i="9"/>
  <c r="AC28" i="9"/>
  <c r="AG28" i="9"/>
  <c r="G23" i="9"/>
  <c r="I23" i="9"/>
  <c r="K23" i="9"/>
  <c r="M23" i="9"/>
  <c r="O23" i="9"/>
  <c r="Q23" i="9"/>
  <c r="S23" i="9"/>
  <c r="U23" i="9"/>
  <c r="W23" i="9"/>
  <c r="Y23" i="9"/>
  <c r="AA23" i="9"/>
  <c r="AC23" i="9"/>
  <c r="AE23" i="9"/>
  <c r="AG23" i="9"/>
  <c r="AE28" i="9"/>
  <c r="I28" i="9"/>
  <c r="W28" i="9"/>
  <c r="AG494" i="6"/>
  <c r="AG492" i="6"/>
  <c r="AG505" i="6"/>
  <c r="AK542" i="6"/>
  <c r="AG503" i="6"/>
  <c r="AG499" i="6"/>
  <c r="AG530" i="6"/>
  <c r="AD66" i="5"/>
  <c r="Y66"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B8" i="18"/>
  <c r="C11" i="4"/>
  <c r="B11" i="18"/>
  <c r="C26" i="4"/>
  <c r="B27" i="15"/>
  <c r="C38" i="4"/>
  <c r="C39" i="15"/>
  <c r="C42" i="4"/>
  <c r="C53" i="4"/>
  <c r="C61" i="4"/>
  <c r="D62" i="15"/>
  <c r="C69" i="4"/>
  <c r="B68" i="18"/>
  <c r="C76" i="4"/>
  <c r="B75" i="18"/>
  <c r="C80" i="4"/>
  <c r="C95" i="4"/>
  <c r="B94" i="18" s="1"/>
  <c r="C103" i="4"/>
  <c r="C65" i="25"/>
  <c r="C66" i="25"/>
  <c r="G67" i="25"/>
  <c r="Y20" i="5"/>
  <c r="Y22" i="5"/>
  <c r="AI20" i="5"/>
  <c r="AI22" i="5"/>
  <c r="S26" i="4"/>
  <c r="E25" i="18"/>
  <c r="S38" i="4"/>
  <c r="E37" i="18"/>
  <c r="S42" i="4"/>
  <c r="E41" i="18"/>
  <c r="S69" i="4"/>
  <c r="E68" i="18"/>
  <c r="S80" i="4"/>
  <c r="E79" i="18" s="1"/>
  <c r="S95" i="4"/>
  <c r="E94" i="18" s="1"/>
  <c r="S103" i="4"/>
  <c r="E102" i="18"/>
  <c r="F25" i="18"/>
  <c r="F37" i="18"/>
  <c r="F41" i="18"/>
  <c r="F52" i="18"/>
  <c r="F68" i="18"/>
  <c r="F79" i="18"/>
  <c r="F94" i="18"/>
  <c r="F102" i="18"/>
  <c r="T20" i="5"/>
  <c r="T22" i="5"/>
  <c r="T26" i="4"/>
  <c r="T38" i="4"/>
  <c r="T42" i="4"/>
  <c r="T53" i="4"/>
  <c r="T11" i="4"/>
  <c r="T69" i="4"/>
  <c r="H68" i="18"/>
  <c r="T80" i="4"/>
  <c r="H79" i="18"/>
  <c r="T95" i="4"/>
  <c r="H94" i="18"/>
  <c r="T103" i="4"/>
  <c r="I11" i="18"/>
  <c r="I25" i="18"/>
  <c r="I37" i="18"/>
  <c r="I41" i="18"/>
  <c r="I52" i="18"/>
  <c r="I68" i="18"/>
  <c r="I79" i="18"/>
  <c r="I94" i="18"/>
  <c r="I102" i="18"/>
  <c r="U61" i="25"/>
  <c r="U63" i="25"/>
  <c r="U65" i="25"/>
  <c r="U67" i="25"/>
  <c r="R83" i="4"/>
  <c r="AG434" i="3"/>
  <c r="AG437" i="3"/>
  <c r="AG438" i="3"/>
  <c r="AI27" i="5"/>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46" i="3"/>
  <c r="BW64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6" i="3"/>
  <c r="CL647"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AD20" i="27"/>
  <c r="AD22" i="27"/>
  <c r="T19" i="27"/>
  <c r="AD19" i="27"/>
  <c r="C19" i="27"/>
  <c r="AD67" i="27"/>
  <c r="BO819" i="3"/>
  <c r="BN630" i="3"/>
  <c r="BN631" i="3"/>
  <c r="BN632" i="3"/>
  <c r="BN633" i="3"/>
  <c r="BS630" i="3"/>
  <c r="BS634" i="3"/>
  <c r="BS631" i="3"/>
  <c r="BS632" i="3"/>
  <c r="BS633" i="3"/>
  <c r="BX630" i="3"/>
  <c r="BX631" i="3"/>
  <c r="BX632" i="3"/>
  <c r="BX633" i="3"/>
  <c r="CC630" i="3"/>
  <c r="CC631" i="3"/>
  <c r="CC632" i="3"/>
  <c r="CC634" i="3"/>
  <c r="CC633" i="3"/>
  <c r="CM630" i="3"/>
  <c r="CM631" i="3"/>
  <c r="CM632" i="3"/>
  <c r="CM633" i="3"/>
  <c r="CH630" i="3"/>
  <c r="CH631" i="3"/>
  <c r="CH632" i="3"/>
  <c r="CH633" i="3"/>
  <c r="AY919" i="3"/>
  <c r="AY930" i="3"/>
  <c r="B1011" i="3"/>
  <c r="AY920" i="3"/>
  <c r="AY921" i="3"/>
  <c r="AY922" i="3"/>
  <c r="AY923" i="3"/>
  <c r="AY927" i="3"/>
  <c r="T21" i="26"/>
  <c r="Y21" i="26"/>
  <c r="AD21" i="26"/>
  <c r="AI21" i="26"/>
  <c r="AI22" i="26" s="1"/>
  <c r="AI23" i="26" s="1"/>
  <c r="AI26" i="26" s="1"/>
  <c r="AI28" i="26" s="1"/>
  <c r="AD63" i="26" s="1"/>
  <c r="C19" i="26"/>
  <c r="T13" i="26"/>
  <c r="Y13" i="26"/>
  <c r="Y14" i="26"/>
  <c r="Y15" i="26"/>
  <c r="Y16" i="26"/>
  <c r="Y17" i="26"/>
  <c r="Y18" i="26"/>
  <c r="Y19" i="26"/>
  <c r="AD13" i="26"/>
  <c r="AI13" i="26"/>
  <c r="AI20" i="26"/>
  <c r="T14" i="26"/>
  <c r="AD14" i="26"/>
  <c r="AI14" i="26"/>
  <c r="T15" i="26"/>
  <c r="AD15" i="26"/>
  <c r="AI15" i="26"/>
  <c r="T16" i="26"/>
  <c r="AD16" i="26"/>
  <c r="AI16" i="26"/>
  <c r="T17" i="26"/>
  <c r="AD17" i="26"/>
  <c r="AI17" i="26"/>
  <c r="T18" i="26"/>
  <c r="AD18" i="26"/>
  <c r="AI18" i="26"/>
  <c r="T19" i="26"/>
  <c r="AD19" i="26"/>
  <c r="AI19" i="26"/>
  <c r="AD67" i="26"/>
  <c r="AD20" i="26"/>
  <c r="AD22" i="26"/>
  <c r="I38" i="4"/>
  <c r="I8" i="4"/>
  <c r="I12" i="4"/>
  <c r="I11" i="4"/>
  <c r="I26" i="4"/>
  <c r="I42" i="4"/>
  <c r="I53" i="4"/>
  <c r="I61" i="4"/>
  <c r="I80" i="4"/>
  <c r="I69" i="4"/>
  <c r="I76" i="4"/>
  <c r="I95" i="4"/>
  <c r="J80" i="4"/>
  <c r="J8" i="4"/>
  <c r="J11" i="4"/>
  <c r="J26" i="4"/>
  <c r="J38"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62" i="4"/>
  <c r="O96" i="4"/>
  <c r="O104" i="4"/>
  <c r="O53" i="4"/>
  <c r="O61" i="4"/>
  <c r="O69" i="4"/>
  <c r="O76" i="4"/>
  <c r="O80" i="4"/>
  <c r="O95" i="4"/>
  <c r="P8" i="4"/>
  <c r="P11" i="4"/>
  <c r="P12" i="4"/>
  <c r="P26" i="4"/>
  <c r="P38" i="4"/>
  <c r="P62" i="4"/>
  <c r="P96"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80" i="4"/>
  <c r="R78" i="4"/>
  <c r="AG443" i="3"/>
  <c r="B102" i="4"/>
  <c r="G25" i="18"/>
  <c r="G37" i="18"/>
  <c r="G41" i="18"/>
  <c r="G52" i="18"/>
  <c r="G68" i="18"/>
  <c r="G94" i="18"/>
  <c r="G102" i="18"/>
  <c r="C9" i="9"/>
  <c r="C7" i="9"/>
  <c r="C5" i="9"/>
  <c r="H5" i="10"/>
  <c r="H6" i="10"/>
  <c r="H7" i="10"/>
  <c r="H8" i="10"/>
  <c r="H10" i="10"/>
  <c r="I10" i="10"/>
  <c r="H11" i="10"/>
  <c r="I11" i="10"/>
  <c r="H12" i="10"/>
  <c r="I12" i="10"/>
  <c r="H13" i="10"/>
  <c r="H14" i="10"/>
  <c r="H15" i="10"/>
  <c r="H16" i="10"/>
  <c r="I16" i="10"/>
  <c r="H17" i="10"/>
  <c r="I17" i="10"/>
  <c r="H18" i="10"/>
  <c r="I18" i="10"/>
  <c r="H19" i="10"/>
  <c r="I19" i="10"/>
  <c r="H20" i="10"/>
  <c r="I20" i="10"/>
  <c r="H22" i="10"/>
  <c r="I22" i="10"/>
  <c r="H23" i="10"/>
  <c r="H24" i="10"/>
  <c r="I24" i="10"/>
  <c r="H25" i="10"/>
  <c r="I25" i="10"/>
  <c r="H26" i="10"/>
  <c r="I26" i="10"/>
  <c r="H27" i="10"/>
  <c r="I27" i="10"/>
  <c r="H28" i="10"/>
  <c r="I28" i="10"/>
  <c r="H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F16" i="10"/>
  <c r="A17" i="10"/>
  <c r="F17" i="10"/>
  <c r="A18" i="10"/>
  <c r="F18" i="10"/>
  <c r="A19" i="10"/>
  <c r="F19" i="10"/>
  <c r="A20" i="10"/>
  <c r="F20" i="10"/>
  <c r="A21" i="10"/>
  <c r="F21" i="10"/>
  <c r="A22" i="10"/>
  <c r="F22" i="10"/>
  <c r="A23" i="10"/>
  <c r="B23" i="10"/>
  <c r="F23" i="10"/>
  <c r="A24" i="10"/>
  <c r="F24" i="10"/>
  <c r="A25" i="10"/>
  <c r="F25" i="10"/>
  <c r="A26" i="10"/>
  <c r="F26" i="10"/>
  <c r="A27" i="10"/>
  <c r="F27" i="10"/>
  <c r="A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61" i="18"/>
  <c r="C95" i="18"/>
  <c r="C103" i="18"/>
  <c r="AG519" i="6"/>
  <c r="AO653" i="6"/>
  <c r="AO652" i="6"/>
  <c r="AO651" i="6"/>
  <c r="AO650" i="6"/>
  <c r="AO649" i="6"/>
  <c r="AO648" i="6"/>
  <c r="AO654" i="6"/>
  <c r="AK671" i="6"/>
  <c r="T693" i="6"/>
  <c r="AF693"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c r="R37" i="4"/>
  <c r="R35" i="4"/>
  <c r="R34" i="4"/>
  <c r="R33" i="4"/>
  <c r="R32" i="4"/>
  <c r="R31" i="4"/>
  <c r="R29" i="4"/>
  <c r="R27" i="4"/>
  <c r="R25" i="4"/>
  <c r="R23" i="4"/>
  <c r="R22" i="4"/>
  <c r="R21" i="4"/>
  <c r="R20" i="4"/>
  <c r="R19" i="4"/>
  <c r="R18" i="4"/>
  <c r="R17" i="4"/>
  <c r="R15" i="4"/>
  <c r="R14" i="4"/>
  <c r="R13" i="4"/>
  <c r="R7" i="4"/>
  <c r="R6" i="4"/>
  <c r="D5" i="15"/>
  <c r="D6" i="15"/>
  <c r="D7" i="15"/>
  <c r="D8" i="15"/>
  <c r="D10" i="15"/>
  <c r="D12" i="15"/>
  <c r="D11" i="15"/>
  <c r="D14" i="15"/>
  <c r="D15" i="15"/>
  <c r="D16" i="15"/>
  <c r="D18" i="15"/>
  <c r="H25" i="18"/>
  <c r="H37" i="18"/>
  <c r="H52" i="18"/>
  <c r="H102" i="18"/>
  <c r="B41" i="18"/>
  <c r="B102" i="18"/>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1" i="9"/>
  <c r="G41" i="9"/>
  <c r="K41" i="9"/>
  <c r="M41" i="9"/>
  <c r="O41" i="9"/>
  <c r="Q41" i="9"/>
  <c r="S41" i="9"/>
  <c r="U41" i="9"/>
  <c r="W41" i="9"/>
  <c r="Y41" i="9"/>
  <c r="AA41" i="9"/>
  <c r="AC41" i="9"/>
  <c r="AE41" i="9"/>
  <c r="AG41" i="9"/>
  <c r="E57" i="9"/>
  <c r="AO110" i="6"/>
  <c r="AJ156" i="6"/>
  <c r="BJ530" i="6"/>
  <c r="Q583" i="6"/>
  <c r="W583" i="6"/>
  <c r="AC583"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G12"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O103" i="4"/>
  <c r="B40" i="4"/>
  <c r="B41" i="4"/>
  <c r="E42" i="4"/>
  <c r="F42" i="4"/>
  <c r="G42" i="4"/>
  <c r="H42" i="4"/>
  <c r="B43" i="4"/>
  <c r="B45" i="4"/>
  <c r="B46" i="4"/>
  <c r="B47" i="4"/>
  <c r="B48" i="4"/>
  <c r="B49" i="4"/>
  <c r="S49" i="4"/>
  <c r="B50" i="4"/>
  <c r="S50" i="4"/>
  <c r="E49" i="18"/>
  <c r="B51" i="4"/>
  <c r="S51" i="4"/>
  <c r="E50" i="18"/>
  <c r="B52" i="4"/>
  <c r="E53" i="4"/>
  <c r="E62" i="4" s="1"/>
  <c r="E96" i="4" s="1"/>
  <c r="E104" i="4" s="1"/>
  <c r="F53" i="4"/>
  <c r="F61" i="4"/>
  <c r="F95" i="4"/>
  <c r="F69" i="4"/>
  <c r="F103" i="4"/>
  <c r="G53" i="4"/>
  <c r="H53" i="4"/>
  <c r="B55" i="4"/>
  <c r="R55" i="4"/>
  <c r="B56" i="4"/>
  <c r="B57" i="4"/>
  <c r="B58" i="4"/>
  <c r="B59" i="4"/>
  <c r="B60" i="4"/>
  <c r="E61" i="4"/>
  <c r="G61" i="4"/>
  <c r="H61" i="4"/>
  <c r="B64" i="4"/>
  <c r="R64" i="4"/>
  <c r="B68" i="4"/>
  <c r="R68" i="4"/>
  <c r="R69" i="4"/>
  <c r="E69" i="4"/>
  <c r="G69" i="4"/>
  <c r="H69" i="4"/>
  <c r="B71" i="4"/>
  <c r="B72" i="4"/>
  <c r="B73" i="4"/>
  <c r="B74" i="4"/>
  <c r="AC864" i="3"/>
  <c r="B75" i="4"/>
  <c r="H76" i="4"/>
  <c r="B82" i="4"/>
  <c r="B83" i="4"/>
  <c r="B84" i="4"/>
  <c r="AJ982" i="3"/>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4" i="3"/>
  <c r="BG605" i="3"/>
  <c r="BG606" i="3"/>
  <c r="G606" i="3"/>
  <c r="Z606" i="3"/>
  <c r="BG608" i="3"/>
  <c r="BG609" i="3"/>
  <c r="BK609" i="3"/>
  <c r="BG610" i="3"/>
  <c r="BK610" i="3"/>
  <c r="BG611" i="3"/>
  <c r="BK611" i="3"/>
  <c r="BK612" i="3"/>
  <c r="BG613" i="3"/>
  <c r="BK613" i="3"/>
  <c r="BK614" i="3"/>
  <c r="G614" i="3"/>
  <c r="Z614" i="3"/>
  <c r="BG615" i="3"/>
  <c r="BK615" i="3"/>
  <c r="BG616" i="3"/>
  <c r="BK616" i="3"/>
  <c r="BG617" i="3"/>
  <c r="BG618" i="3"/>
  <c r="BK618" i="3"/>
  <c r="BG619" i="3"/>
  <c r="BK619" i="3"/>
  <c r="BG620" i="3"/>
  <c r="BK620" i="3"/>
  <c r="BG621" i="3"/>
  <c r="BK621" i="3"/>
  <c r="BK622" i="3"/>
  <c r="BG623" i="3"/>
  <c r="BK623" i="3"/>
  <c r="BK624" i="3"/>
  <c r="BG625" i="3"/>
  <c r="BK625" i="3"/>
  <c r="BG626" i="3"/>
  <c r="BK626" i="3"/>
  <c r="BG627" i="3"/>
  <c r="G648" i="3"/>
  <c r="Z648" i="3"/>
  <c r="G656" i="3"/>
  <c r="Z656" i="3"/>
  <c r="G664" i="3"/>
  <c r="Z664" i="3"/>
  <c r="G672" i="3"/>
  <c r="Z672" i="3"/>
  <c r="G680" i="3"/>
  <c r="Z680" i="3"/>
  <c r="G688" i="3"/>
  <c r="Z688" i="3"/>
  <c r="BA690" i="3"/>
  <c r="AM707"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c r="BA693" i="3"/>
  <c r="BA694" i="3"/>
  <c r="BA695" i="3"/>
  <c r="BA696" i="3"/>
  <c r="AM713" i="3"/>
  <c r="BA697" i="3"/>
  <c r="BA698" i="3"/>
  <c r="BA699" i="3"/>
  <c r="AM716" i="3"/>
  <c r="BA700" i="3"/>
  <c r="AM717" i="3"/>
  <c r="BA701" i="3"/>
  <c r="BA702" i="3"/>
  <c r="BA703" i="3"/>
  <c r="BA704" i="3"/>
  <c r="BA705" i="3"/>
  <c r="BA706" i="3"/>
  <c r="BA707" i="3"/>
  <c r="BA708" i="3"/>
  <c r="BA709" i="3"/>
  <c r="BA710" i="3"/>
  <c r="BA711" i="3"/>
  <c r="BA712" i="3"/>
  <c r="BA713" i="3"/>
  <c r="M810" i="3"/>
  <c r="Q810" i="3"/>
  <c r="U810" i="3"/>
  <c r="Y810" i="3"/>
  <c r="AC810" i="3"/>
  <c r="AG810" i="3"/>
  <c r="Z879" i="3"/>
  <c r="Q12" i="4"/>
  <c r="H41" i="18"/>
  <c r="B52" i="18"/>
  <c r="T692" i="6"/>
  <c r="AF692" i="6"/>
  <c r="E14" i="9"/>
  <c r="G14" i="9"/>
  <c r="D12" i="4"/>
  <c r="B43" i="15"/>
  <c r="C43" i="15"/>
  <c r="D43" i="15"/>
  <c r="C104" i="15"/>
  <c r="B104" i="15"/>
  <c r="D104" i="15"/>
  <c r="F12" i="4"/>
  <c r="C81" i="15"/>
  <c r="E81" i="15" s="1"/>
  <c r="B81" i="15"/>
  <c r="D81" i="15"/>
  <c r="B8" i="4"/>
  <c r="T62" i="4"/>
  <c r="T96" i="4"/>
  <c r="B54" i="15"/>
  <c r="C54" i="15"/>
  <c r="D54" i="15"/>
  <c r="E50" i="25"/>
  <c r="G52" i="25"/>
  <c r="AM715" i="3"/>
  <c r="AM714" i="3"/>
  <c r="AM708" i="3"/>
  <c r="AM711" i="3"/>
  <c r="R950" i="3"/>
  <c r="R951" i="3"/>
  <c r="R949" i="3"/>
  <c r="R948" i="3"/>
  <c r="R947" i="3"/>
  <c r="AB47" i="26"/>
  <c r="I61" i="18"/>
  <c r="I95" i="18"/>
  <c r="I103" i="18"/>
  <c r="I105" i="18"/>
  <c r="K12" i="4"/>
  <c r="B42" i="4"/>
  <c r="J12" i="4"/>
  <c r="R11" i="4"/>
  <c r="B103" i="4"/>
  <c r="C12" i="18"/>
  <c r="H11" i="18"/>
  <c r="G61" i="18"/>
  <c r="F61" i="18"/>
  <c r="F95" i="18"/>
  <c r="F103" i="18"/>
  <c r="F105" i="18"/>
  <c r="AP383" i="6"/>
  <c r="AQ383" i="6"/>
  <c r="Q588" i="6"/>
  <c r="W588" i="6"/>
  <c r="AC588" i="6"/>
  <c r="O27" i="9"/>
  <c r="U27" i="9"/>
  <c r="W27" i="9"/>
  <c r="Y27" i="9"/>
  <c r="I27" i="9"/>
  <c r="Q27" i="9"/>
  <c r="S27" i="9"/>
  <c r="AA27" i="9"/>
  <c r="AG27" i="9"/>
  <c r="AE27" i="9"/>
  <c r="K27" i="9"/>
  <c r="G27" i="9"/>
  <c r="AG39" i="9"/>
  <c r="AG42" i="9"/>
  <c r="CC646" i="3"/>
  <c r="CG647" i="3"/>
  <c r="AY932" i="3"/>
  <c r="AY924" i="3"/>
  <c r="AY928" i="3"/>
  <c r="Q586" i="6"/>
  <c r="W586" i="6"/>
  <c r="AC586" i="6"/>
  <c r="AC27" i="9"/>
  <c r="BD526" i="6"/>
  <c r="AD63" i="5"/>
  <c r="T7" i="5"/>
  <c r="Y7" i="5"/>
  <c r="Y11" i="5"/>
  <c r="Y23" i="5" s="1"/>
  <c r="Y26" i="5" s="1"/>
  <c r="Y28" i="5" s="1"/>
  <c r="B1013" i="3"/>
  <c r="T24" i="27"/>
  <c r="T24" i="26"/>
  <c r="AD7" i="5"/>
  <c r="G28" i="9"/>
  <c r="Y28" i="9"/>
  <c r="AA28" i="9"/>
  <c r="Q589" i="6"/>
  <c r="W589" i="6"/>
  <c r="AC589" i="6"/>
  <c r="O28" i="9"/>
  <c r="U28" i="9"/>
  <c r="Q28" i="9"/>
  <c r="Q587" i="6"/>
  <c r="W587" i="6"/>
  <c r="AC587" i="6"/>
  <c r="S28" i="9"/>
  <c r="M39" i="9"/>
  <c r="M42" i="9"/>
  <c r="Y39" i="9"/>
  <c r="Y42" i="9"/>
  <c r="AA39" i="9"/>
  <c r="AA42" i="9"/>
  <c r="U39" i="9"/>
  <c r="U42" i="9"/>
  <c r="S39" i="9"/>
  <c r="S42" i="9"/>
  <c r="W39" i="9"/>
  <c r="W42" i="9"/>
  <c r="E42" i="9"/>
  <c r="AE39" i="9"/>
  <c r="AE42" i="9"/>
  <c r="I39" i="9"/>
  <c r="I42" i="9"/>
  <c r="O39" i="9"/>
  <c r="O42" i="9"/>
  <c r="G39" i="9"/>
  <c r="G42" i="9"/>
  <c r="I4" i="10"/>
  <c r="BX646" i="3"/>
  <c r="CB647" i="3"/>
  <c r="BN646" i="3"/>
  <c r="BR647" i="3"/>
  <c r="R103" i="4"/>
  <c r="T20" i="26"/>
  <c r="T22" i="26"/>
  <c r="J61" i="18"/>
  <c r="J95" i="18"/>
  <c r="J103" i="18"/>
  <c r="J105" i="18"/>
  <c r="AP370" i="6"/>
  <c r="AQ370" i="6"/>
  <c r="CM646" i="3"/>
  <c r="CQ647" i="3"/>
  <c r="E38" i="15"/>
  <c r="E41" i="15"/>
  <c r="I8" i="10"/>
  <c r="E12" i="4"/>
  <c r="I7" i="10"/>
  <c r="CH634" i="3"/>
  <c r="AM721" i="3"/>
  <c r="AC776" i="3"/>
  <c r="E59" i="15"/>
  <c r="I6" i="10"/>
  <c r="Y20" i="27"/>
  <c r="Y22" i="27"/>
  <c r="S53" i="4"/>
  <c r="E52" i="18"/>
  <c r="R8" i="4"/>
  <c r="R12" i="4"/>
  <c r="I23" i="10"/>
  <c r="I15" i="10"/>
  <c r="I5" i="10"/>
  <c r="T20" i="27"/>
  <c r="T22" i="27"/>
  <c r="K28" i="9"/>
  <c r="B9" i="15"/>
  <c r="B13" i="15"/>
  <c r="E42" i="15"/>
  <c r="I14" i="10"/>
  <c r="R76" i="4"/>
  <c r="L62" i="4"/>
  <c r="L96" i="4"/>
  <c r="L104" i="4"/>
  <c r="AI20" i="27"/>
  <c r="AI22" i="27"/>
  <c r="U69" i="25"/>
  <c r="M28" i="9"/>
  <c r="E10" i="15"/>
  <c r="E24" i="15"/>
  <c r="E31" i="15"/>
  <c r="P104" i="4"/>
  <c r="K39" i="9"/>
  <c r="K42" i="9"/>
  <c r="Q39" i="9"/>
  <c r="Q42" i="9"/>
  <c r="I13" i="10"/>
  <c r="Y20" i="26"/>
  <c r="Y22" i="26"/>
  <c r="D62" i="4"/>
  <c r="D96" i="4"/>
  <c r="D104" i="4"/>
  <c r="E28" i="15"/>
  <c r="E44" i="15"/>
  <c r="E93" i="15"/>
  <c r="E99" i="15"/>
  <c r="R61" i="4"/>
  <c r="H95" i="18"/>
  <c r="T104" i="4"/>
  <c r="H103" i="18"/>
  <c r="B38" i="4"/>
  <c r="E94" i="15"/>
  <c r="E84" i="15"/>
  <c r="E104" i="15"/>
  <c r="B37" i="18"/>
  <c r="N62" i="4"/>
  <c r="N96" i="4"/>
  <c r="N104" i="4"/>
  <c r="M12" i="4"/>
  <c r="J62" i="4"/>
  <c r="J96" i="4"/>
  <c r="J104" i="4"/>
  <c r="I62" i="4"/>
  <c r="I96" i="4"/>
  <c r="I104" i="4" s="1"/>
  <c r="E15" i="15"/>
  <c r="E7" i="15"/>
  <c r="E33" i="15"/>
  <c r="E58" i="15"/>
  <c r="E69" i="15"/>
  <c r="E74" i="15"/>
  <c r="Q62" i="4"/>
  <c r="Q96" i="4"/>
  <c r="Q104" i="4"/>
  <c r="E48" i="18"/>
  <c r="L12" i="4"/>
  <c r="AB47" i="5"/>
  <c r="E36" i="15"/>
  <c r="E83" i="15"/>
  <c r="H61" i="18"/>
  <c r="B53" i="4"/>
  <c r="E60" i="15"/>
  <c r="E57" i="15"/>
  <c r="E43" i="15"/>
  <c r="D9" i="15"/>
  <c r="R26" i="4"/>
  <c r="R53" i="4"/>
  <c r="R62" i="4" s="1"/>
  <c r="R96" i="4" s="1"/>
  <c r="R104" i="4" s="1"/>
  <c r="R95" i="4"/>
  <c r="D12" i="18"/>
  <c r="E25" i="15"/>
  <c r="E50" i="15"/>
  <c r="E47" i="15"/>
  <c r="E76" i="15"/>
  <c r="E103" i="15"/>
  <c r="B39" i="15"/>
  <c r="E39" i="15"/>
  <c r="H12" i="4"/>
  <c r="E65" i="15"/>
  <c r="D39" i="15"/>
  <c r="E75" i="15"/>
  <c r="E91" i="15"/>
  <c r="G95" i="18"/>
  <c r="G103" i="18"/>
  <c r="G105" i="18"/>
  <c r="E37" i="15"/>
  <c r="S62" i="4"/>
  <c r="S96" i="4" s="1"/>
  <c r="D77" i="15"/>
  <c r="B70" i="15"/>
  <c r="B69" i="4"/>
  <c r="C62" i="15"/>
  <c r="E61" i="15"/>
  <c r="E54" i="15"/>
  <c r="B61" i="4"/>
  <c r="B62" i="15"/>
  <c r="B60" i="18"/>
  <c r="C9" i="15"/>
  <c r="E86" i="15"/>
  <c r="E79" i="15"/>
  <c r="E92" i="15"/>
  <c r="B80" i="4"/>
  <c r="E88" i="15"/>
  <c r="E19" i="15"/>
  <c r="C77" i="15"/>
  <c r="E18" i="15"/>
  <c r="E30" i="15"/>
  <c r="E35" i="15"/>
  <c r="B77" i="15"/>
  <c r="E21" i="15"/>
  <c r="B76" i="4"/>
  <c r="E34" i="15"/>
  <c r="E52" i="15"/>
  <c r="C62" i="4"/>
  <c r="B62" i="4" s="1"/>
  <c r="E11" i="15"/>
  <c r="E22" i="15"/>
  <c r="C12" i="15"/>
  <c r="C13" i="15"/>
  <c r="B11" i="4"/>
  <c r="B12" i="15"/>
  <c r="B25" i="18"/>
  <c r="C27" i="15"/>
  <c r="E27" i="15"/>
  <c r="B26" i="4"/>
  <c r="B12" i="4"/>
  <c r="D27" i="15"/>
  <c r="D13" i="15"/>
  <c r="E5" i="15"/>
  <c r="C12" i="4"/>
  <c r="B12" i="18"/>
  <c r="K52" i="9"/>
  <c r="I57" i="9"/>
  <c r="T106" i="4"/>
  <c r="H105" i="18"/>
  <c r="AI11" i="26"/>
  <c r="D61" i="18"/>
  <c r="D95" i="18"/>
  <c r="D103" i="18"/>
  <c r="BN634" i="3"/>
  <c r="AM720" i="3"/>
  <c r="AM725" i="3"/>
  <c r="AM730" i="3"/>
  <c r="AM718" i="3"/>
  <c r="BX634" i="3"/>
  <c r="AO646" i="3"/>
  <c r="AM726" i="3"/>
  <c r="AM706" i="3"/>
  <c r="D70" i="15"/>
  <c r="CM634" i="3"/>
  <c r="AM722" i="3"/>
  <c r="AM727" i="3"/>
  <c r="AI28" i="5"/>
  <c r="M62" i="4"/>
  <c r="M96" i="4"/>
  <c r="M104" i="4"/>
  <c r="C70" i="15"/>
  <c r="G57" i="9"/>
  <c r="AM723" i="3"/>
  <c r="AM728" i="3"/>
  <c r="AM712" i="3"/>
  <c r="N12" i="4"/>
  <c r="AM719" i="3"/>
  <c r="AM724" i="3"/>
  <c r="AM729" i="3"/>
  <c r="AC756" i="3"/>
  <c r="AM710" i="3"/>
  <c r="G98" i="25"/>
  <c r="D100" i="25"/>
  <c r="D102" i="25"/>
  <c r="D104" i="25"/>
  <c r="D110" i="25"/>
  <c r="G38" i="25"/>
  <c r="G53" i="25"/>
  <c r="AS359" i="6"/>
  <c r="AS357" i="6"/>
  <c r="AK285" i="6"/>
  <c r="T686" i="6"/>
  <c r="AO679" i="6"/>
  <c r="AC861" i="3"/>
  <c r="I14" i="9"/>
  <c r="G21" i="9"/>
  <c r="G34" i="9"/>
  <c r="E21" i="9"/>
  <c r="E34" i="9"/>
  <c r="E9" i="9"/>
  <c r="G8" i="9"/>
  <c r="AC862" i="3"/>
  <c r="BG628" i="3"/>
  <c r="BG715" i="3"/>
  <c r="BH691" i="3"/>
  <c r="BI691" i="3"/>
  <c r="BG746" i="3"/>
  <c r="BH742" i="3"/>
  <c r="BK628" i="3"/>
  <c r="I30" i="10"/>
  <c r="T731" i="3"/>
  <c r="F30" i="10"/>
  <c r="BX627" i="3"/>
  <c r="CX628" i="3"/>
  <c r="T611" i="6"/>
  <c r="BY531" i="6"/>
  <c r="BY533" i="6"/>
  <c r="CH627" i="3"/>
  <c r="CL628" i="3"/>
  <c r="DC628" i="3"/>
  <c r="T610" i="6"/>
  <c r="AZ576" i="6"/>
  <c r="DH628" i="3"/>
  <c r="T609" i="6"/>
  <c r="AZ575" i="6"/>
  <c r="BN627" i="3"/>
  <c r="L26" i="28"/>
  <c r="V26" i="28"/>
  <c r="BS627" i="3"/>
  <c r="BW628" i="3"/>
  <c r="CM627" i="3"/>
  <c r="O607" i="6"/>
  <c r="AU573" i="6"/>
  <c r="DM628" i="3"/>
  <c r="T608" i="6"/>
  <c r="CC627" i="3"/>
  <c r="O609" i="6"/>
  <c r="AU575" i="6"/>
  <c r="CS628" i="3"/>
  <c r="T612" i="6"/>
  <c r="AZ578" i="6"/>
  <c r="DR628" i="3"/>
  <c r="T607" i="6"/>
  <c r="Y607" i="6"/>
  <c r="BE573" i="6"/>
  <c r="AP583" i="6"/>
  <c r="BJ573" i="6"/>
  <c r="BJ579" i="6"/>
  <c r="T27" i="27"/>
  <c r="AI27" i="26"/>
  <c r="Q584" i="6"/>
  <c r="W584" i="6"/>
  <c r="AC584" i="6"/>
  <c r="Q591" i="6"/>
  <c r="W591" i="6"/>
  <c r="Q590" i="6"/>
  <c r="W590" i="6"/>
  <c r="AC590" i="6"/>
  <c r="Q585" i="6"/>
  <c r="W585" i="6"/>
  <c r="AC585" i="6"/>
  <c r="Y27" i="26"/>
  <c r="Y27" i="27"/>
  <c r="AD27" i="27"/>
  <c r="AD27" i="5"/>
  <c r="Y27" i="5"/>
  <c r="AI27" i="27"/>
  <c r="T27" i="26"/>
  <c r="T27" i="5"/>
  <c r="AD27" i="26"/>
  <c r="C67" i="25"/>
  <c r="AZ260" i="3"/>
  <c r="BO245" i="3"/>
  <c r="T269" i="3"/>
  <c r="T681" i="6"/>
  <c r="AF681" i="6"/>
  <c r="AK66" i="6"/>
  <c r="BI742" i="3"/>
  <c r="CS634" i="3"/>
  <c r="CQ648" i="3"/>
  <c r="Y778" i="3"/>
  <c r="E9" i="15"/>
  <c r="Z787" i="3"/>
  <c r="E6" i="9"/>
  <c r="G6" i="9"/>
  <c r="I6" i="9"/>
  <c r="L922" i="3"/>
  <c r="L923" i="3"/>
  <c r="E61" i="18"/>
  <c r="E70" i="15"/>
  <c r="E62" i="15"/>
  <c r="E77" i="15"/>
  <c r="E12" i="15"/>
  <c r="M52" i="9"/>
  <c r="K57" i="9"/>
  <c r="AI11" i="27"/>
  <c r="AI23" i="27"/>
  <c r="AI26" i="27"/>
  <c r="AI28" i="27"/>
  <c r="AD63" i="27"/>
  <c r="AD11" i="26"/>
  <c r="AD23" i="26"/>
  <c r="AD26" i="26"/>
  <c r="AD28" i="26"/>
  <c r="AD11" i="5"/>
  <c r="AD23" i="5"/>
  <c r="AD26" i="5"/>
  <c r="AD28" i="5"/>
  <c r="E13" i="15"/>
  <c r="AD11" i="27"/>
  <c r="AD23" i="27"/>
  <c r="AD26" i="27"/>
  <c r="AD28" i="27"/>
  <c r="AC592" i="6"/>
  <c r="T690" i="6"/>
  <c r="BX652" i="3"/>
  <c r="AB949" i="3"/>
  <c r="AJ949" i="3"/>
  <c r="AK476" i="6"/>
  <c r="T687" i="6"/>
  <c r="AO680" i="6"/>
  <c r="AO678" i="6"/>
  <c r="T685" i="6"/>
  <c r="AF685" i="6"/>
  <c r="AC863" i="3"/>
  <c r="I21" i="9"/>
  <c r="I34" i="9"/>
  <c r="K14" i="9"/>
  <c r="I8" i="9"/>
  <c r="G9" i="9"/>
  <c r="BH729" i="3"/>
  <c r="BI729" i="3"/>
  <c r="BH743" i="3"/>
  <c r="BI743" i="3"/>
  <c r="BH703" i="3"/>
  <c r="BI703" i="3"/>
  <c r="BH734" i="3"/>
  <c r="BI734" i="3"/>
  <c r="BH710" i="3"/>
  <c r="BI710" i="3"/>
  <c r="C30" i="10"/>
  <c r="Y779" i="3"/>
  <c r="E4" i="9"/>
  <c r="BH696" i="3"/>
  <c r="BI696" i="3"/>
  <c r="BH733" i="3"/>
  <c r="BI733" i="3"/>
  <c r="BH732" i="3"/>
  <c r="BI732" i="3"/>
  <c r="BH745" i="3"/>
  <c r="BI745" i="3"/>
  <c r="BH724" i="3"/>
  <c r="BI724" i="3"/>
  <c r="BH702" i="3"/>
  <c r="BI702" i="3"/>
  <c r="BH711" i="3"/>
  <c r="BI711" i="3"/>
  <c r="BH693" i="3"/>
  <c r="BI693" i="3"/>
  <c r="BH736" i="3"/>
  <c r="BI736" i="3"/>
  <c r="BH727" i="3"/>
  <c r="BI727" i="3"/>
  <c r="BH692" i="3"/>
  <c r="BI692" i="3"/>
  <c r="BH701" i="3"/>
  <c r="BI701" i="3"/>
  <c r="BH725" i="3"/>
  <c r="BI725" i="3"/>
  <c r="BH697" i="3"/>
  <c r="BI697" i="3"/>
  <c r="BH712" i="3"/>
  <c r="BI712" i="3"/>
  <c r="BH737" i="3"/>
  <c r="BI737" i="3"/>
  <c r="BH741" i="3"/>
  <c r="BI741" i="3"/>
  <c r="BH730" i="3"/>
  <c r="BI730" i="3"/>
  <c r="BH690" i="3"/>
  <c r="BI690" i="3"/>
  <c r="BH708" i="3"/>
  <c r="BI708" i="3"/>
  <c r="BH706" i="3"/>
  <c r="BI706" i="3"/>
  <c r="BH694" i="3"/>
  <c r="BI694" i="3"/>
  <c r="BH726" i="3"/>
  <c r="BI726" i="3"/>
  <c r="BH695" i="3"/>
  <c r="BI695" i="3"/>
  <c r="BH721" i="3"/>
  <c r="BI721" i="3"/>
  <c r="BH738" i="3"/>
  <c r="BI738" i="3"/>
  <c r="BH735" i="3"/>
  <c r="BI735" i="3"/>
  <c r="BH698" i="3"/>
  <c r="BI698" i="3"/>
  <c r="BH704" i="3"/>
  <c r="BI704" i="3"/>
  <c r="BH723" i="3"/>
  <c r="BI723" i="3"/>
  <c r="BH744" i="3"/>
  <c r="BI744" i="3"/>
  <c r="BH740" i="3"/>
  <c r="BI740" i="3"/>
  <c r="BH739" i="3"/>
  <c r="BI739" i="3"/>
  <c r="BH705" i="3"/>
  <c r="BI705" i="3"/>
  <c r="BH714" i="3"/>
  <c r="BI714" i="3"/>
  <c r="BH713" i="3"/>
  <c r="BI713" i="3"/>
  <c r="BH700" i="3"/>
  <c r="BI700" i="3"/>
  <c r="BH728" i="3"/>
  <c r="BI728" i="3"/>
  <c r="BH699" i="3"/>
  <c r="BI699" i="3"/>
  <c r="BH731" i="3"/>
  <c r="BI731" i="3"/>
  <c r="BH722" i="3"/>
  <c r="BI722" i="3"/>
  <c r="BH709" i="3"/>
  <c r="BI709" i="3"/>
  <c r="BH707" i="3"/>
  <c r="BI707" i="3"/>
  <c r="CB628" i="3"/>
  <c r="AZ577" i="6"/>
  <c r="O610" i="6"/>
  <c r="AU576" i="6"/>
  <c r="L28" i="28"/>
  <c r="V28" i="28"/>
  <c r="O608" i="6"/>
  <c r="AU574" i="6"/>
  <c r="CH652" i="3"/>
  <c r="Y609" i="6"/>
  <c r="BS529" i="6"/>
  <c r="BS533" i="6"/>
  <c r="BM528" i="6"/>
  <c r="BM533" i="6"/>
  <c r="BU530" i="6"/>
  <c r="BU533" i="6"/>
  <c r="BQ529" i="6"/>
  <c r="BQ533" i="6"/>
  <c r="O612" i="6"/>
  <c r="AU578" i="6"/>
  <c r="BR628" i="3"/>
  <c r="L30" i="28"/>
  <c r="V30" i="28"/>
  <c r="BN652" i="3"/>
  <c r="AB947" i="3"/>
  <c r="AJ947" i="3"/>
  <c r="CQ628" i="3"/>
  <c r="CM652" i="3"/>
  <c r="AP538" i="6"/>
  <c r="BJ588" i="6"/>
  <c r="BJ590" i="6"/>
  <c r="Y612" i="6"/>
  <c r="O611" i="6"/>
  <c r="BS652" i="3"/>
  <c r="AB948" i="3"/>
  <c r="AJ948" i="3"/>
  <c r="L27" i="28"/>
  <c r="V27" i="28"/>
  <c r="AP535" i="6"/>
  <c r="AX585" i="6"/>
  <c r="AX590" i="6"/>
  <c r="AX591" i="6"/>
  <c r="AP550" i="6"/>
  <c r="BK567" i="6"/>
  <c r="CC532" i="6"/>
  <c r="CC533" i="6"/>
  <c r="AP539" i="6"/>
  <c r="BN589" i="6"/>
  <c r="BN590" i="6"/>
  <c r="L29" i="28"/>
  <c r="V29" i="28"/>
  <c r="AZ574" i="6"/>
  <c r="CG628" i="3"/>
  <c r="AP536" i="6"/>
  <c r="BB586" i="6"/>
  <c r="BB590" i="6"/>
  <c r="AP537" i="6"/>
  <c r="BF587" i="6"/>
  <c r="BF590" i="6"/>
  <c r="T613" i="6"/>
  <c r="CC652" i="3"/>
  <c r="AB950" i="3"/>
  <c r="AJ950" i="3"/>
  <c r="AZ573" i="6"/>
  <c r="T689" i="6"/>
  <c r="AO683" i="6"/>
  <c r="AF689" i="6"/>
  <c r="AK618" i="6"/>
  <c r="G7" i="9"/>
  <c r="E7" i="9"/>
  <c r="O52" i="9"/>
  <c r="M57" i="9"/>
  <c r="AF695" i="6"/>
  <c r="M14" i="9"/>
  <c r="K21" i="9"/>
  <c r="K34" i="9"/>
  <c r="I9" i="9"/>
  <c r="K8" i="9"/>
  <c r="BI746" i="3"/>
  <c r="AM731" i="3"/>
  <c r="BH746" i="3"/>
  <c r="BI715" i="3"/>
  <c r="AH731" i="3"/>
  <c r="Z796" i="3"/>
  <c r="BH715" i="3"/>
  <c r="Y608" i="6"/>
  <c r="Y610" i="6"/>
  <c r="BW530" i="6"/>
  <c r="BW533" i="6"/>
  <c r="BU534" i="6"/>
  <c r="I7" i="9"/>
  <c r="K6" i="9"/>
  <c r="AU577" i="6"/>
  <c r="Y611" i="6"/>
  <c r="G4" i="9"/>
  <c r="E5" i="9"/>
  <c r="E10" i="9"/>
  <c r="E36" i="9"/>
  <c r="BE575" i="6"/>
  <c r="AP585" i="6"/>
  <c r="AY543" i="6"/>
  <c r="AB951" i="3"/>
  <c r="AJ951" i="3"/>
  <c r="AJ953" i="3"/>
  <c r="CH549" i="6"/>
  <c r="BQ534" i="6"/>
  <c r="CQ629" i="3"/>
  <c r="CQ650" i="3"/>
  <c r="U372" i="6"/>
  <c r="O613" i="6"/>
  <c r="V31" i="28"/>
  <c r="L31" i="28"/>
  <c r="BL585" i="6"/>
  <c r="BF567" i="6"/>
  <c r="BK570" i="6"/>
  <c r="AU548" i="6"/>
  <c r="AX548" i="6"/>
  <c r="BH585" i="6"/>
  <c r="BL586" i="6"/>
  <c r="BP588" i="6"/>
  <c r="CE532" i="6"/>
  <c r="CE533" i="6"/>
  <c r="CC534" i="6"/>
  <c r="BE578" i="6"/>
  <c r="AP588" i="6"/>
  <c r="CH552" i="6"/>
  <c r="BP585" i="6"/>
  <c r="BP587" i="6"/>
  <c r="BD585" i="6"/>
  <c r="BD590" i="6"/>
  <c r="BB591" i="6"/>
  <c r="BL587" i="6"/>
  <c r="BH586" i="6"/>
  <c r="BP586" i="6"/>
  <c r="AJ955" i="3"/>
  <c r="AJ1002" i="3"/>
  <c r="T24" i="5" s="1"/>
  <c r="Q52" i="9"/>
  <c r="O57" i="9"/>
  <c r="M21" i="9"/>
  <c r="M34" i="9"/>
  <c r="O14" i="9"/>
  <c r="K9" i="9"/>
  <c r="M8" i="9"/>
  <c r="AU538" i="6"/>
  <c r="CH550" i="6"/>
  <c r="AU539" i="6"/>
  <c r="BE576" i="6"/>
  <c r="AP586" i="6"/>
  <c r="AU537" i="6"/>
  <c r="AU535" i="6"/>
  <c r="BE574" i="6"/>
  <c r="AP584" i="6"/>
  <c r="BO574" i="6"/>
  <c r="BT575" i="6"/>
  <c r="BO528" i="6"/>
  <c r="BO533" i="6"/>
  <c r="BM534" i="6"/>
  <c r="BQ535" i="6"/>
  <c r="BQ539" i="6"/>
  <c r="CH548" i="6"/>
  <c r="BE547" i="6"/>
  <c r="BE552" i="6"/>
  <c r="E48" i="9"/>
  <c r="E44" i="9"/>
  <c r="G5" i="9"/>
  <c r="G10" i="9"/>
  <c r="G36" i="9"/>
  <c r="I4" i="9"/>
  <c r="CA531" i="6"/>
  <c r="CA533" i="6"/>
  <c r="BY534" i="6"/>
  <c r="CH551" i="6"/>
  <c r="BE577" i="6"/>
  <c r="AP587" i="6"/>
  <c r="AU536" i="6"/>
  <c r="M6" i="9"/>
  <c r="K7" i="9"/>
  <c r="AB952" i="3"/>
  <c r="CC535" i="6"/>
  <c r="BU535" i="6"/>
  <c r="CC537" i="6"/>
  <c r="O734" i="3"/>
  <c r="AS544" i="6"/>
  <c r="AU551" i="6"/>
  <c r="P414" i="3"/>
  <c r="BL590" i="6"/>
  <c r="BJ591" i="6"/>
  <c r="BH590" i="6"/>
  <c r="BF591" i="6"/>
  <c r="BP590" i="6"/>
  <c r="BN591" i="6"/>
  <c r="S52" i="9"/>
  <c r="Q57" i="9"/>
  <c r="Q14" i="9"/>
  <c r="O21" i="9"/>
  <c r="O34" i="9"/>
  <c r="O8" i="9"/>
  <c r="M9" i="9"/>
  <c r="BY576" i="6"/>
  <c r="BY579" i="6"/>
  <c r="BO579" i="6"/>
  <c r="BI548" i="6"/>
  <c r="BI552" i="6"/>
  <c r="BU536" i="6"/>
  <c r="BU539" i="6"/>
  <c r="BY537" i="6"/>
  <c r="CC538" i="6"/>
  <c r="BY535" i="6"/>
  <c r="CC536" i="6"/>
  <c r="BY536" i="6"/>
  <c r="G44" i="9"/>
  <c r="G48" i="9"/>
  <c r="K4" i="9"/>
  <c r="I5" i="9"/>
  <c r="I10" i="9"/>
  <c r="I36" i="9"/>
  <c r="O6" i="9"/>
  <c r="M7" i="9"/>
  <c r="E46" i="9"/>
  <c r="E59" i="9"/>
  <c r="E47" i="9"/>
  <c r="BJ592" i="6"/>
  <c r="AV556" i="6"/>
  <c r="BT579" i="6"/>
  <c r="E66" i="9"/>
  <c r="E65" i="9"/>
  <c r="E68" i="9"/>
  <c r="U52" i="9"/>
  <c r="S57" i="9"/>
  <c r="S14" i="9"/>
  <c r="Q21" i="9"/>
  <c r="Q34" i="9"/>
  <c r="Q8" i="9"/>
  <c r="O9" i="9"/>
  <c r="CD577" i="6"/>
  <c r="CD579" i="6"/>
  <c r="BM549" i="6"/>
  <c r="BM552" i="6"/>
  <c r="CC539" i="6"/>
  <c r="BY539" i="6"/>
  <c r="I44" i="9"/>
  <c r="I48" i="9"/>
  <c r="O7" i="9"/>
  <c r="Q6" i="9"/>
  <c r="M4" i="9"/>
  <c r="K5" i="9"/>
  <c r="K10" i="9"/>
  <c r="K36" i="9"/>
  <c r="G59" i="9"/>
  <c r="G47" i="9"/>
  <c r="G46" i="9"/>
  <c r="CI578" i="6"/>
  <c r="CI579" i="6"/>
  <c r="CN579" i="6"/>
  <c r="BD560" i="6"/>
  <c r="G66" i="9"/>
  <c r="G65" i="9"/>
  <c r="G68" i="9"/>
  <c r="U57" i="9"/>
  <c r="W52" i="9"/>
  <c r="U14" i="9"/>
  <c r="S21" i="9"/>
  <c r="S34" i="9"/>
  <c r="S8" i="9"/>
  <c r="Q9" i="9"/>
  <c r="BQ550" i="6"/>
  <c r="BQ552" i="6"/>
  <c r="CG539" i="6"/>
  <c r="K48" i="9"/>
  <c r="K44" i="9"/>
  <c r="M5" i="9"/>
  <c r="M10" i="9"/>
  <c r="M36" i="9"/>
  <c r="O4" i="9"/>
  <c r="E69" i="9"/>
  <c r="E71" i="9"/>
  <c r="G61" i="9"/>
  <c r="S6" i="9"/>
  <c r="Q7" i="9"/>
  <c r="I47" i="9"/>
  <c r="I59" i="9"/>
  <c r="I46" i="9"/>
  <c r="AW564" i="6"/>
  <c r="AT562" i="6"/>
  <c r="I65" i="9"/>
  <c r="I66" i="9"/>
  <c r="W57" i="9"/>
  <c r="Y52" i="9"/>
  <c r="U21" i="9"/>
  <c r="U34" i="9"/>
  <c r="W14" i="9"/>
  <c r="S9" i="9"/>
  <c r="U8" i="9"/>
  <c r="BU551" i="6"/>
  <c r="BU552" i="6"/>
  <c r="CC552" i="6"/>
  <c r="I61" i="9"/>
  <c r="U6" i="9"/>
  <c r="S7" i="9"/>
  <c r="Q4" i="9"/>
  <c r="O5" i="9"/>
  <c r="O10" i="9"/>
  <c r="O36" i="9"/>
  <c r="M44" i="9"/>
  <c r="M48" i="9"/>
  <c r="K59" i="9"/>
  <c r="K47" i="9"/>
  <c r="K46" i="9"/>
  <c r="G69" i="9"/>
  <c r="G71" i="9"/>
  <c r="I68" i="9"/>
  <c r="K65" i="9"/>
  <c r="K66" i="9"/>
  <c r="AA52" i="9"/>
  <c r="Y57" i="9"/>
  <c r="Y14" i="9"/>
  <c r="W21" i="9"/>
  <c r="W34" i="9"/>
  <c r="U9" i="9"/>
  <c r="W8" i="9"/>
  <c r="I69" i="9"/>
  <c r="I71" i="9"/>
  <c r="O48" i="9"/>
  <c r="O44" i="9"/>
  <c r="M59" i="9"/>
  <c r="M47" i="9"/>
  <c r="M46" i="9"/>
  <c r="S4" i="9"/>
  <c r="Q5" i="9"/>
  <c r="Q10" i="9"/>
  <c r="Q36" i="9"/>
  <c r="W6" i="9"/>
  <c r="U7" i="9"/>
  <c r="K61" i="9"/>
  <c r="K68" i="9"/>
  <c r="M65" i="9"/>
  <c r="M66" i="9"/>
  <c r="AC52" i="9"/>
  <c r="AA57" i="9"/>
  <c r="Y21" i="9"/>
  <c r="Y34" i="9"/>
  <c r="AA14" i="9"/>
  <c r="W9" i="9"/>
  <c r="Y8" i="9"/>
  <c r="Q44" i="9"/>
  <c r="Q48" i="9"/>
  <c r="M61" i="9"/>
  <c r="O59" i="9"/>
  <c r="O47" i="9"/>
  <c r="O46" i="9"/>
  <c r="Y6" i="9"/>
  <c r="W7" i="9"/>
  <c r="S5" i="9"/>
  <c r="S10" i="9"/>
  <c r="S36" i="9"/>
  <c r="U4" i="9"/>
  <c r="K69" i="9"/>
  <c r="K71" i="9"/>
  <c r="M68" i="9"/>
  <c r="O65" i="9"/>
  <c r="O66" i="9"/>
  <c r="AE52" i="9"/>
  <c r="AC57" i="9"/>
  <c r="AC14" i="9"/>
  <c r="AA21" i="9"/>
  <c r="AA34" i="9"/>
  <c r="AA8" i="9"/>
  <c r="Y9" i="9"/>
  <c r="O61" i="9"/>
  <c r="Y7" i="9"/>
  <c r="AA6" i="9"/>
  <c r="Q59" i="9"/>
  <c r="Q47" i="9"/>
  <c r="Q46" i="9"/>
  <c r="S44" i="9"/>
  <c r="S48" i="9"/>
  <c r="U5" i="9"/>
  <c r="U10" i="9"/>
  <c r="U36" i="9"/>
  <c r="W4" i="9"/>
  <c r="M69" i="9"/>
  <c r="M71" i="9"/>
  <c r="O68" i="9"/>
  <c r="Q65" i="9"/>
  <c r="Q68" i="9"/>
  <c r="Q66" i="9"/>
  <c r="AG52" i="9"/>
  <c r="AG57" i="9"/>
  <c r="AE57" i="9"/>
  <c r="AE14" i="9"/>
  <c r="AC21" i="9"/>
  <c r="AC34" i="9"/>
  <c r="AA9" i="9"/>
  <c r="AC8" i="9"/>
  <c r="O69" i="9"/>
  <c r="O71" i="9"/>
  <c r="AC6" i="9"/>
  <c r="AA7" i="9"/>
  <c r="U44" i="9"/>
  <c r="U48" i="9"/>
  <c r="Q61" i="9"/>
  <c r="S59" i="9"/>
  <c r="S47" i="9"/>
  <c r="S46" i="9"/>
  <c r="W5" i="9"/>
  <c r="W10" i="9"/>
  <c r="W36" i="9"/>
  <c r="Y4" i="9"/>
  <c r="S65" i="9"/>
  <c r="S66" i="9"/>
  <c r="AG14" i="9"/>
  <c r="AG21" i="9"/>
  <c r="AG34" i="9"/>
  <c r="AE21" i="9"/>
  <c r="AE34" i="9"/>
  <c r="AE8" i="9"/>
  <c r="AC9" i="9"/>
  <c r="W48" i="9"/>
  <c r="W44" i="9"/>
  <c r="S61" i="9"/>
  <c r="U46" i="9"/>
  <c r="U59" i="9"/>
  <c r="U47" i="9"/>
  <c r="AA4" i="9"/>
  <c r="Y5" i="9"/>
  <c r="Y10" i="9"/>
  <c r="Y36" i="9"/>
  <c r="Q69" i="9"/>
  <c r="Q71" i="9"/>
  <c r="AE6" i="9"/>
  <c r="AC7" i="9"/>
  <c r="S68" i="9"/>
  <c r="S69" i="9"/>
  <c r="S71" i="9"/>
  <c r="U65" i="9"/>
  <c r="U66" i="9"/>
  <c r="AE9" i="9"/>
  <c r="AG8" i="9"/>
  <c r="AG9" i="9"/>
  <c r="Y44" i="9"/>
  <c r="Y48" i="9"/>
  <c r="AC4" i="9"/>
  <c r="AA5" i="9"/>
  <c r="AA10" i="9"/>
  <c r="AA36" i="9"/>
  <c r="W47" i="9"/>
  <c r="W59" i="9"/>
  <c r="W46" i="9"/>
  <c r="AE7" i="9"/>
  <c r="AG6" i="9"/>
  <c r="AG7" i="9"/>
  <c r="U61" i="9"/>
  <c r="U68" i="9"/>
  <c r="W65" i="9"/>
  <c r="W66" i="9"/>
  <c r="U69" i="9"/>
  <c r="U71" i="9"/>
  <c r="W61" i="9"/>
  <c r="AA44" i="9"/>
  <c r="AA48" i="9"/>
  <c r="AC5" i="9"/>
  <c r="AC10" i="9"/>
  <c r="AC36" i="9"/>
  <c r="AE4" i="9"/>
  <c r="Y46" i="9"/>
  <c r="Y59" i="9"/>
  <c r="Y47" i="9"/>
  <c r="W68" i="9"/>
  <c r="Y65" i="9"/>
  <c r="Y66" i="9"/>
  <c r="AA59" i="9"/>
  <c r="AA46" i="9"/>
  <c r="AA47" i="9"/>
  <c r="AC48" i="9"/>
  <c r="AC44" i="9"/>
  <c r="Y61" i="9"/>
  <c r="W69" i="9"/>
  <c r="W71" i="9"/>
  <c r="AG4" i="9"/>
  <c r="AE5" i="9"/>
  <c r="AE10" i="9"/>
  <c r="AE36" i="9"/>
  <c r="Y68" i="9"/>
  <c r="AA65" i="9"/>
  <c r="AA66" i="9"/>
  <c r="AA68" i="9"/>
  <c r="Y69" i="9"/>
  <c r="Y71" i="9"/>
  <c r="AE44" i="9"/>
  <c r="AE48" i="9"/>
  <c r="AC59" i="9"/>
  <c r="AC46" i="9"/>
  <c r="AC47" i="9"/>
  <c r="AG5" i="9"/>
  <c r="AG10" i="9"/>
  <c r="AG36" i="9"/>
  <c r="AA61" i="9"/>
  <c r="AC65" i="9"/>
  <c r="AC66" i="9"/>
  <c r="AG44" i="9"/>
  <c r="AG48" i="9"/>
  <c r="AA69" i="9"/>
  <c r="AA71" i="9"/>
  <c r="AC61" i="9"/>
  <c r="AE59" i="9"/>
  <c r="AE46" i="9"/>
  <c r="AE47" i="9"/>
  <c r="AC68" i="9"/>
  <c r="AE65" i="9"/>
  <c r="AE66" i="9"/>
  <c r="AG59" i="9"/>
  <c r="AG47" i="9"/>
  <c r="AG46" i="9"/>
  <c r="AE61" i="9"/>
  <c r="AC69" i="9"/>
  <c r="AC71" i="9"/>
  <c r="AE68" i="9"/>
  <c r="AG65" i="9"/>
  <c r="AG68" i="9"/>
  <c r="AG66" i="9"/>
  <c r="AE69" i="9"/>
  <c r="AE71" i="9"/>
  <c r="AG61" i="9"/>
  <c r="AG69" i="9"/>
  <c r="AG71" i="9"/>
  <c r="AM563" i="3"/>
  <c r="AM572" i="3" s="1"/>
  <c r="E30" i="4"/>
  <c r="R30" i="4"/>
  <c r="R38" i="4"/>
  <c r="F38" i="4"/>
  <c r="F62" i="4"/>
  <c r="F96" i="4"/>
  <c r="F104" i="4"/>
  <c r="G38" i="4"/>
  <c r="G62" i="4"/>
  <c r="G96" i="4"/>
  <c r="G104" i="4"/>
  <c r="H38" i="4"/>
  <c r="K38" i="4"/>
  <c r="H62" i="4"/>
  <c r="H96" i="4"/>
  <c r="H104" i="4"/>
  <c r="K62" i="4"/>
  <c r="K96" i="4"/>
  <c r="K104" i="4"/>
  <c r="E38" i="4"/>
  <c r="B63" i="15" l="1"/>
  <c r="S104" i="4"/>
  <c r="E103" i="18" s="1"/>
  <c r="E95" i="18"/>
  <c r="D63" i="15"/>
  <c r="C63" i="15"/>
  <c r="E63" i="15" s="1"/>
  <c r="B61" i="18"/>
  <c r="S106" i="4"/>
  <c r="B96" i="15"/>
  <c r="D96" i="15"/>
  <c r="C96" i="4"/>
  <c r="B95" i="4"/>
  <c r="C96" i="15"/>
  <c r="E96" i="15" s="1"/>
  <c r="AC449" i="3" l="1"/>
  <c r="E105" i="18"/>
  <c r="X1006" i="3"/>
  <c r="X1007" i="3" s="1"/>
  <c r="D1008" i="3" s="1"/>
  <c r="B97" i="15"/>
  <c r="B96" i="4"/>
  <c r="C97" i="15"/>
  <c r="E97" i="15" s="1"/>
  <c r="B95" i="18"/>
  <c r="C104" i="4"/>
  <c r="D97" i="15"/>
  <c r="Y11" i="27" l="1"/>
  <c r="Y23" i="27" s="1"/>
  <c r="Y26" i="27" s="1"/>
  <c r="Y28" i="27" s="1"/>
  <c r="Y63" i="27" s="1"/>
  <c r="Y67" i="27" s="1"/>
  <c r="T11" i="26"/>
  <c r="T23" i="26" s="1"/>
  <c r="T11" i="27"/>
  <c r="T23" i="27" s="1"/>
  <c r="Y11" i="26"/>
  <c r="Y23" i="26" s="1"/>
  <c r="Y26" i="26" s="1"/>
  <c r="Y28" i="26" s="1"/>
  <c r="Y63" i="26" s="1"/>
  <c r="Y67" i="26" s="1"/>
  <c r="T11" i="5"/>
  <c r="B104" i="4"/>
  <c r="AC448" i="3"/>
  <c r="B103" i="18"/>
  <c r="D105" i="15"/>
  <c r="C105" i="15"/>
  <c r="B105" i="15"/>
  <c r="T23" i="5" l="1"/>
  <c r="BE16" i="28"/>
  <c r="AD38" i="27"/>
  <c r="AD40" i="27" s="1"/>
  <c r="T26" i="27"/>
  <c r="T28" i="27" s="1"/>
  <c r="T29" i="27" s="1"/>
  <c r="Y38" i="27"/>
  <c r="Y40" i="27" s="1"/>
  <c r="Y41" i="27" s="1"/>
  <c r="T26" i="26"/>
  <c r="T28" i="26" s="1"/>
  <c r="T29" i="26" s="1"/>
  <c r="Y38" i="26"/>
  <c r="Y40" i="26" s="1"/>
  <c r="AD38" i="26"/>
  <c r="AD40" i="26" s="1"/>
  <c r="E105" i="15"/>
  <c r="AC447" i="3"/>
  <c r="AB46" i="26"/>
  <c r="AB48" i="26" s="1"/>
  <c r="AB46" i="27"/>
  <c r="AB48" i="27" s="1"/>
  <c r="J58" i="25"/>
  <c r="AB46" i="5"/>
  <c r="AB48" i="5" s="1"/>
  <c r="Y41" i="26" l="1"/>
  <c r="T26" i="5"/>
  <c r="T28" i="5" s="1"/>
  <c r="Q71" i="25"/>
  <c r="O75" i="25" s="1"/>
  <c r="Y38" i="5"/>
  <c r="Y40" i="5" s="1"/>
  <c r="AD38" i="5"/>
  <c r="AD40" i="5" s="1"/>
  <c r="G71" i="25"/>
  <c r="G72" i="25" s="1"/>
  <c r="B75" i="25" s="1"/>
  <c r="B76" i="25"/>
  <c r="O76" i="25" s="1"/>
  <c r="AB53" i="27"/>
  <c r="AB54" i="27" s="1"/>
  <c r="AB55" i="27" s="1"/>
  <c r="AB56" i="27" s="1"/>
  <c r="AB58" i="27" s="1"/>
  <c r="AB53" i="26"/>
  <c r="AB54" i="26" s="1"/>
  <c r="AB55" i="26" s="1"/>
  <c r="AB56" i="26" s="1"/>
  <c r="R75" i="25" l="1"/>
  <c r="AR42" i="5"/>
  <c r="Y41" i="5" s="1"/>
  <c r="AB53" i="5" s="1"/>
  <c r="AB54" i="5" s="1"/>
  <c r="AB55" i="5" s="1"/>
  <c r="M25" i="3" s="1"/>
  <c r="P203" i="3" s="1"/>
  <c r="AR43" i="5"/>
  <c r="T29" i="5"/>
  <c r="Y63" i="5"/>
  <c r="Y67" i="5" s="1"/>
  <c r="F59" i="27"/>
  <c r="AB75" i="27"/>
  <c r="AB76" i="27" s="1"/>
  <c r="AB77" i="27" s="1"/>
  <c r="AB79" i="27" s="1"/>
  <c r="J80" i="27" s="1"/>
  <c r="AB58" i="26"/>
  <c r="AB56" i="5" l="1"/>
  <c r="AB58" i="5" s="1"/>
  <c r="AB75" i="5" s="1"/>
  <c r="AB76" i="5" s="1"/>
  <c r="Q22" i="28"/>
  <c r="V33" i="28" s="1"/>
  <c r="V35" i="28" s="1"/>
  <c r="BE15" i="28"/>
  <c r="F59" i="5"/>
  <c r="AB75" i="26"/>
  <c r="AB76" i="26" s="1"/>
  <c r="AB77" i="26" s="1"/>
  <c r="AB79" i="26" s="1"/>
  <c r="J80" i="26" s="1"/>
  <c r="F59" i="26"/>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<sst xmlns="http://schemas.openxmlformats.org/spreadsheetml/2006/main" count="4774" uniqueCount="2553">
  <si>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</si>
  <si>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</si>
  <si>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</si>
  <si>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</si>
  <si>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</si>
  <si>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</si>
  <si>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</si>
  <si>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</si>
  <si>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</si>
  <si>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</si>
  <si>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</si>
  <si>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</si>
  <si>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</si>
  <si>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</si>
  <si>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</si>
  <si>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</si>
  <si>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</si>
  <si>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</si>
  <si>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</si>
  <si>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</si>
  <si>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</si>
  <si>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</si>
  <si>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</si>
  <si>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</si>
  <si>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</si>
  <si>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</si>
  <si>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</si>
  <si>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</si>
  <si>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</si>
  <si>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</si>
  <si>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</si>
  <si>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</si>
  <si>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</si>
  <si>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</si>
  <si>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</si>
  <si>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</si>
  <si>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</si>
  <si>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</si>
  <si>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</si>
  <si>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</si>
  <si>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</si>
  <si>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</si>
  <si>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</si>
  <si>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</si>
  <si>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</si>
  <si>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</si>
  <si>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</si>
  <si>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</si>
  <si>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</si>
  <si>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</si>
  <si>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</si>
  <si>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</si>
  <si>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</si>
  <si>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</si>
  <si>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</si>
  <si>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</si>
  <si>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</si>
  <si>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</si>
  <si>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</si>
  <si>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</si>
  <si>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</si>
  <si>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</si>
  <si>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</si>
  <si>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</si>
  <si>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</si>
  <si>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</si>
  <si>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</si>
  <si>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</si>
  <si>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</si>
  <si>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</si>
  <si>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</si>
  <si>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</si>
  <si>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</si>
  <si>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</si>
  <si>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</si>
  <si>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</si>
  <si>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</si>
  <si>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</si>
  <si>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</si>
  <si>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</si>
  <si>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</si>
  <si>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</si>
  <si>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</si>
  <si>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</si>
  <si>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</si>
  <si>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</si>
  <si>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</si>
  <si>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</si>
  <si>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</si>
  <si>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</si>
  <si>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</si>
  <si>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</si>
  <si>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</si>
  <si>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</si>
  <si>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</si>
  <si>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</si>
  <si>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</si>
  <si>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</si>
  <si>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</si>
  <si>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</si>
  <si>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</si>
  <si>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</si>
  <si>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</si>
  <si>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</si>
  <si>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</si>
  <si>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</si>
  <si>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</si>
  <si>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</si>
  <si>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</si>
  <si>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</si>
  <si>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</si>
  <si>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</si>
  <si>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</si>
  <si>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</si>
  <si>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</si>
  <si>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</si>
  <si>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</si>
  <si>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</si>
  <si>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</si>
  <si>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</si>
  <si>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</si>
  <si>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</si>
  <si>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</si>
  <si>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</si>
  <si>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</si>
  <si>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</si>
  <si>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</si>
  <si>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</si>
  <si>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</si>
  <si>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</si>
  <si>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</si>
  <si>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</si>
  <si>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</si>
  <si>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</si>
  <si>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</si>
  <si>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</si>
  <si>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</si>
  <si>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</si>
  <si>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</si>
  <si>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</si>
  <si>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</si>
  <si>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</si>
  <si>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</si>
  <si>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</si>
  <si>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</si>
  <si>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</si>
  <si>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</si>
  <si>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</si>
  <si>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</si>
  <si>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</si>
  <si>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</si>
  <si>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</si>
  <si>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</si>
  <si>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</si>
  <si>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</si>
  <si>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</si>
  <si>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</si>
  <si>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</si>
  <si>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</si>
  <si>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</si>
  <si>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</si>
  <si>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</si>
  <si>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</si>
  <si>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</si>
  <si>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</si>
  <si>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</si>
  <si>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</si>
  <si>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</si>
  <si>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</si>
  <si>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</si>
  <si>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</si>
  <si>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</si>
  <si>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</si>
  <si>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</si>
  <si>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</si>
  <si>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</si>
  <si>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</si>
  <si>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</si>
  <si>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</si>
  <si>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</si>
  <si>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</si>
  <si>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</si>
  <si>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</si>
  <si>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</si>
  <si>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</si>
  <si>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</si>
  <si>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</si>
  <si>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</si>
  <si>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</si>
  <si>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</si>
  <si>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</si>
  <si>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</si>
  <si>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</si>
  <si>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</si>
  <si>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</si>
  <si>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</si>
  <si>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</si>
  <si>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</si>
  <si>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</si>
  <si>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</si>
  <si>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</si>
  <si>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</si>
  <si>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</si>
  <si>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</si>
  <si>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</si>
  <si>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</si>
  <si>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</si>
  <si>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</si>
  <si>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</si>
  <si>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</si>
  <si>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</si>
  <si>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</si>
  <si>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</si>
  <si>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</si>
  <si>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</si>
  <si>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</si>
  <si>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</si>
  <si>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</si>
  <si>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</si>
  <si>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</si>
  <si>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</si>
  <si>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</si>
  <si>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</si>
  <si>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</si>
  <si>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</si>
  <si>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</si>
  <si>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</si>
  <si>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</si>
  <si>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</si>
  <si>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</si>
  <si>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</si>
  <si>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</si>
  <si>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</si>
  <si>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</si>
  <si>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</si>
  <si>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</si>
  <si>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</si>
  <si>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</si>
  <si>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</si>
  <si>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</si>
  <si>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</si>
  <si>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</si>
  <si>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</si>
  <si>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</si>
  <si>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</si>
  <si>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</si>
  <si>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</si>
  <si>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</si>
  <si>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</si>
  <si>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</si>
  <si>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</si>
  <si>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</si>
  <si>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</si>
  <si>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</si>
  <si>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</si>
  <si>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</si>
  <si>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</si>
  <si>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</si>
  <si>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</si>
  <si>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</si>
  <si>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</si>
  <si>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</si>
  <si>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</si>
  <si>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</si>
  <si>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</si>
  <si>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</si>
  <si>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</si>
  <si>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</si>
  <si>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</si>
  <si>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</si>
  <si>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</si>
  <si>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</si>
  <si>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</si>
  <si>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</si>
  <si>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</si>
  <si>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</si>
  <si>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</si>
  <si>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</si>
  <si>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</si>
  <si>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</si>
  <si>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</si>
  <si>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</si>
  <si>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</si>
  <si>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</si>
  <si>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</si>
  <si>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</si>
  <si>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</si>
  <si>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</si>
  <si>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</si>
  <si>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</si>
  <si>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</si>
  <si>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</si>
  <si>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</si>
  <si>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</si>
  <si>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</si>
  <si>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</si>
  <si>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</si>
  <si>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</si>
  <si>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</si>
  <si>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</si>
  <si>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</si>
  <si>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</si>
  <si>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</si>
  <si>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</si>
  <si>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</si>
  <si>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</si>
  <si>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</si>
  <si>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</si>
  <si>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</si>
  <si>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</si>
  <si>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</si>
  <si>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</si>
  <si>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</si>
  <si>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</si>
  <si>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</si>
  <si>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</si>
  <si>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</si>
  <si>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</si>
  <si>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</si>
  <si>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</si>
  <si>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</si>
  <si>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</si>
  <si>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</si>
  <si>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</si>
  <si>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</si>
  <si>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</si>
  <si>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</si>
  <si>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</si>
  <si>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</si>
  <si>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</si>
  <si>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</si>
  <si>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</si>
  <si>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</si>
  <si>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</si>
  <si>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</si>
  <si>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</si>
  <si>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</si>
  <si>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</si>
  <si>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</si>
  <si>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</si>
  <si>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</si>
  <si>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</si>
  <si>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</si>
  <si>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</si>
  <si>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</si>
  <si>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</si>
  <si>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</si>
  <si>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</si>
  <si>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</si>
  <si>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</si>
  <si>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</si>
  <si>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</si>
  <si>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</si>
  <si>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</si>
  <si>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</si>
  <si>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</si>
  <si>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</si>
  <si>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</si>
  <si>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</si>
  <si>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</si>
  <si>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</si>
  <si>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</si>
  <si>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</si>
  <si>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</si>
  <si>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</si>
  <si>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</si>
  <si>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</si>
  <si>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</si>
  <si>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</si>
  <si>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</si>
  <si>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</si>
  <si>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</si>
  <si>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</si>
  <si>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</si>
  <si>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</si>
  <si>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</si>
  <si>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</si>
  <si>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</si>
  <si>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</si>
  <si>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</si>
  <si>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</si>
  <si>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</si>
  <si>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</si>
  <si>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</si>
  <si>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</si>
  <si>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</si>
  <si>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</si>
  <si>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</si>
  <si>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</si>
  <si>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</si>
  <si>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</si>
  <si>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</si>
  <si>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</si>
  <si>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</si>
  <si>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</si>
  <si>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</si>
  <si>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</si>
  <si>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</si>
  <si>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</si>
  <si>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</si>
  <si>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</si>
  <si>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</si>
  <si>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</si>
  <si>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</si>
  <si>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</si>
  <si>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</si>
  <si>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</si>
  <si>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</si>
  <si>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</si>
  <si>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</si>
  <si>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</si>
  <si>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</si>
  <si>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</si>
  <si>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</si>
  <si>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</si>
  <si>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</si>
  <si>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</si>
  <si>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</si>
  <si>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</si>
  <si>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</si>
  <si>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</si>
  <si>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</si>
  <si>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</si>
  <si>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</si>
  <si>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</si>
  <si>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</si>
  <si>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</si>
  <si>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</si>
  <si>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</si>
  <si>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</si>
  <si>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</si>
  <si>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</si>
  <si>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</si>
  <si>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</si>
  <si>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</si>
  <si>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</si>
  <si>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</si>
  <si>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</si>
  <si>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</si>
  <si>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</si>
  <si>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</si>
  <si>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</si>
  <si>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</si>
  <si>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</si>
  <si>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</si>
  <si>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</si>
  <si>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</si>
  <si>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</si>
  <si>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</si>
  <si>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</si>
  <si>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</si>
  <si>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</si>
  <si>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</si>
  <si>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</si>
  <si>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</si>
  <si>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</si>
  <si>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</si>
  <si>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</si>
  <si>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</si>
  <si>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</si>
  <si>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</si>
  <si>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</si>
  <si>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</si>
  <si>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</si>
  <si>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</si>
  <si>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</si>
  <si>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</si>
  <si>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</si>
  <si>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</si>
  <si>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</si>
  <si>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</si>
  <si>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</si>
  <si>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</si>
  <si>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</si>
  <si>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</si>
  <si>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</si>
  <si>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</si>
  <si>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</si>
  <si>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</si>
  <si>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</si>
  <si>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</si>
  <si>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</si>
  <si>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</si>
  <si>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</si>
  <si>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</si>
  <si>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</si>
  <si>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</si>
  <si>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</si>
  <si>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</si>
  <si>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</si>
  <si>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</si>
  <si>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</si>
  <si>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</si>
  <si>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</si>
  <si>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</si>
  <si>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</si>
  <si>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</si>
  <si>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</si>
  <si>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</si>
  <si>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</si>
  <si>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</si>
  <si>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</si>
  <si>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</si>
  <si>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</si>
  <si>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</si>
  <si>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</si>
  <si>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</si>
  <si>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</si>
  <si>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</si>
  <si>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</si>
  <si>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</si>
  <si>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</si>
  <si>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</si>
  <si>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</si>
  <si>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</si>
  <si>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</si>
  <si>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</si>
  <si>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</si>
  <si>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</si>
  <si>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</si>
  <si>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</si>
  <si>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</si>
  <si>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</si>
  <si>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</si>
  <si>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</si>
  <si>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</si>
  <si>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</si>
  <si>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</si>
  <si>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</si>
  <si>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</si>
  <si>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</si>
  <si>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</si>
  <si>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</si>
  <si>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</si>
  <si>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</si>
  <si>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</si>
  <si>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</si>
  <si>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</si>
  <si>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</si>
  <si>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</si>
  <si>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</si>
  <si>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</si>
  <si>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</si>
  <si>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</si>
  <si>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</si>
  <si>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</si>
  <si>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</si>
  <si>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</si>
  <si>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</si>
  <si>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</si>
  <si>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</si>
  <si>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</si>
  <si>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</si>
  <si>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</si>
  <si>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</si>
  <si>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</si>
  <si>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</si>
  <si>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</si>
  <si>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</si>
  <si>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</si>
  <si>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</si>
  <si>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</si>
  <si>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</si>
  <si>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</si>
  <si>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</si>
  <si>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</si>
  <si>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</si>
  <si>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</si>
  <si>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</si>
  <si>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</si>
  <si>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</si>
  <si>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</si>
  <si>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</si>
  <si>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</si>
  <si>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</si>
  <si>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</si>
  <si>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</si>
  <si>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</si>
  <si>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</si>
  <si>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</si>
  <si>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</si>
  <si>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</si>
  <si>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</si>
  <si>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</si>
  <si>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</si>
  <si>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</si>
  <si>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</si>
  <si>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</si>
  <si>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</si>
  <si>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</si>
  <si>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</si>
  <si>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</si>
  <si>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</si>
  <si>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</si>
  <si>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</si>
  <si>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</si>
  <si>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</si>
  <si>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</si>
  <si>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</si>
  <si>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</si>
  <si>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</si>
  <si>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</si>
  <si>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</si>
  <si>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</si>
  <si>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</si>
  <si>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</si>
  <si>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</si>
  <si>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</si>
  <si>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</si>
  <si>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</si>
  <si>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</si>
  <si>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</si>
  <si>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</si>
  <si>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</si>
  <si>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</si>
  <si>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</si>
  <si>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</si>
  <si>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</si>
  <si>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</si>
  <si>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</si>
  <si>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</si>
  <si>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</si>
  <si>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</si>
  <si>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</si>
  <si>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</si>
  <si>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</si>
  <si>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</si>
  <si>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</si>
  <si>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</si>
  <si>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</si>
  <si>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</si>
  <si>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</si>
  <si>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</si>
  <si>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</si>
  <si>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</si>
  <si>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</si>
  <si>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</si>
  <si>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</si>
  <si>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</si>
  <si>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</si>
  <si>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</si>
  <si>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</si>
  <si>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</si>
  <si>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</si>
  <si>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</si>
  <si>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</si>
  <si>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</si>
  <si>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</si>
  <si>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</si>
  <si>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</si>
  <si>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</si>
  <si>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</si>
  <si>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</si>
  <si>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</si>
  <si>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</si>
  <si>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</si>
  <si>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</si>
  <si>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</si>
  <si>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</si>
  <si>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</si>
  <si>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</si>
  <si>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</si>
  <si>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</si>
  <si>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</si>
  <si>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</si>
  <si>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</si>
  <si>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</si>
  <si>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</si>
  <si>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</si>
  <si>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</si>
  <si>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</si>
  <si>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</si>
  <si>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</si>
  <si>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</si>
  <si>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</si>
  <si>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</si>
  <si>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</si>
  <si>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</si>
  <si>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</si>
  <si>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</si>
  <si>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</si>
  <si>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</si>
  <si>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</si>
  <si>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</si>
  <si>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</si>
  <si>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</si>
  <si>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</si>
  <si>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</si>
  <si>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</si>
  <si>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</si>
  <si>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</si>
  <si>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</si>
  <si>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</si>
  <si>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</si>
  <si>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</si>
  <si>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</si>
  <si>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</si>
  <si>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</si>
  <si>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</si>
  <si>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</si>
  <si>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</si>
  <si>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</si>
  <si>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</si>
  <si>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</si>
  <si>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</si>
  <si>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</si>
  <si>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</si>
  <si>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</si>
  <si>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</si>
  <si>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</si>
  <si>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</si>
  <si>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</si>
  <si>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</si>
  <si>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</si>
  <si>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</si>
  <si>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</si>
  <si>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</si>
  <si>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</si>
  <si>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</si>
  <si>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</si>
  <si>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</si>
  <si>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</si>
  <si>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</si>
  <si>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</si>
  <si>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</si>
  <si>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</si>
  <si>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</si>
  <si>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</si>
  <si>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</si>
  <si>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</si>
  <si>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</si>
  <si>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</si>
  <si>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</si>
  <si>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</si>
  <si>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</si>
  <si>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</si>
  <si>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</si>
  <si>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</si>
  <si>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</si>
  <si>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</si>
  <si>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</si>
  <si>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</si>
  <si>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</si>
  <si>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</si>
  <si>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</si>
  <si>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</si>
  <si>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</si>
  <si>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</si>
  <si>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</si>
  <si>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</si>
  <si>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</si>
  <si>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</si>
  <si>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</si>
  <si>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</si>
  <si>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</si>
  <si>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</si>
  <si>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</si>
  <si>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</si>
  <si>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</si>
  <si>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</si>
  <si>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</si>
  <si>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</si>
  <si>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</si>
  <si>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</si>
  <si>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</si>
  <si>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</si>
  <si>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</si>
  <si>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</si>
  <si>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</si>
  <si>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</si>
  <si>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</si>
  <si>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</si>
  <si>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</si>
  <si>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</si>
  <si>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</si>
  <si>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</si>
  <si>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</si>
  <si>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</si>
  <si>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</si>
  <si>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</si>
  <si>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</si>
  <si>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</si>
  <si>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</si>
  <si>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</si>
  <si>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</si>
  <si>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</si>
  <si>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</si>
  <si>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</si>
  <si>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</si>
  <si>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</si>
  <si>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</si>
  <si>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</si>
  <si>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</si>
  <si>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</si>
  <si>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</si>
  <si>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</si>
  <si>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</si>
  <si>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</si>
  <si>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</si>
  <si>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</si>
  <si>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</si>
  <si>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</si>
  <si>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</si>
  <si>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</si>
  <si>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</si>
  <si>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</si>
  <si>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</si>
  <si>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</si>
  <si>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</si>
  <si>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</si>
  <si>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</si>
  <si>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</si>
  <si>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</si>
  <si>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</si>
  <si>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</si>
  <si>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</si>
  <si>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</si>
  <si>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</si>
  <si>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</si>
  <si>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</si>
  <si>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</si>
  <si>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</si>
  <si>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</si>
  <si>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</si>
  <si>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</si>
  <si>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</si>
  <si>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</si>
  <si>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</si>
  <si>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</si>
  <si>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</si>
  <si>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</si>
  <si>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</si>
  <si>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</si>
  <si>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</si>
  <si>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</si>
  <si>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</si>
  <si>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</si>
  <si>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</si>
  <si>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</si>
  <si>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</si>
  <si>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</si>
  <si>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</si>
  <si>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</si>
  <si>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</si>
  <si>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</si>
  <si>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</si>
  <si>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</si>
  <si>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</si>
  <si>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</si>
  <si>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</si>
  <si>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</si>
  <si>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</si>
  <si>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</si>
  <si>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</si>
  <si>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</si>
  <si>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</si>
  <si>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</si>
  <si>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</si>
  <si>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</si>
  <si>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</si>
  <si>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</si>
  <si>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</si>
  <si>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</si>
  <si>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</si>
  <si>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</si>
  <si>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</si>
  <si>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</si>
  <si>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</si>
  <si>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</si>
  <si>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</si>
  <si>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</si>
  <si>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</si>
  <si>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</si>
  <si>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</si>
  <si>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</si>
  <si>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</si>
  <si>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</si>
  <si>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</si>
  <si>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</si>
  <si>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</si>
  <si>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</si>
  <si>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</si>
  <si>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</si>
  <si>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</si>
  <si>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</si>
  <si>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</si>
  <si>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</si>
  <si>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</si>
  <si>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</si>
  <si>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</si>
  <si>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</si>
  <si>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</si>
  <si>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</si>
  <si>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</si>
  <si>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</si>
  <si>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</si>
  <si>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</si>
  <si>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</si>
  <si>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</si>
  <si>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</si>
  <si>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</si>
  <si>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</si>
  <si>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</si>
  <si>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</si>
  <si>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</si>
  <si>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</si>
  <si>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</si>
  <si>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</si>
  <si>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</si>
  <si>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</si>
  <si>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</si>
  <si>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</si>
  <si>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</si>
  <si>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</si>
  <si>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</si>
  <si>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</si>
  <si>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</si>
  <si>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</si>
  <si>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</si>
  <si>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</si>
  <si>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</si>
  <si>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</si>
  <si>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</si>
  <si>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</si>
  <si>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</si>
  <si>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</si>
  <si>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</si>
  <si>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</si>
  <si>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</si>
  <si>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</si>
  <si>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</si>
  <si>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</si>
  <si>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</si>
  <si>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</si>
  <si>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</si>
  <si>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</si>
  <si>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</si>
  <si>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</si>
  <si>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</si>
  <si>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</si>
  <si>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</si>
  <si>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</si>
  <si>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</si>
  <si>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</si>
  <si>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</si>
  <si>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</si>
  <si>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</si>
  <si>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</si>
  <si>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</si>
  <si>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</si>
  <si>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</si>
  <si>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</si>
  <si>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</si>
  <si>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</si>
  <si>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</si>
  <si>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</si>
  <si>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</si>
  <si>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</si>
  <si>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</si>
  <si>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</si>
  <si>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</si>
  <si>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</si>
  <si>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</si>
  <si>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</si>
  <si>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</si>
  <si>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</si>
  <si>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</si>
  <si>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</si>
  <si>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</si>
  <si>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</si>
  <si>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</si>
  <si>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</si>
  <si>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</si>
  <si>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</si>
  <si>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</si>
  <si>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</si>
  <si>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</si>
  <si>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</si>
  <si>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</si>
  <si>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</si>
  <si>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</si>
  <si>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</si>
  <si>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</si>
  <si>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</si>
  <si>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</si>
  <si>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</si>
  <si>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</si>
  <si>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</si>
  <si>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</si>
  <si>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</si>
  <si>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</si>
  <si>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</si>
  <si>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</si>
  <si>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</si>
  <si>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</si>
  <si>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</si>
  <si>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</si>
  <si>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</si>
  <si>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</si>
  <si>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</si>
  <si>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</si>
  <si>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</si>
  <si>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</si>
  <si>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</si>
  <si>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</si>
  <si>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</si>
  <si>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</si>
  <si>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</si>
  <si>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</si>
  <si>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</si>
  <si>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</si>
  <si>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</si>
  <si>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</si>
  <si>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</si>
  <si>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</si>
  <si>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</si>
  <si>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</si>
  <si>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</si>
  <si>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</si>
  <si>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</si>
  <si>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</si>
  <si>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</si>
  <si>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</si>
  <si>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</si>
  <si>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</si>
  <si>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</si>
  <si>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</si>
  <si>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</si>
  <si>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</si>
  <si>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</si>
  <si>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</si>
  <si>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</si>
  <si>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</si>
  <si>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</si>
  <si>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</si>
  <si>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</si>
  <si>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</si>
  <si>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</si>
  <si>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</si>
  <si>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</si>
  <si>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</si>
  <si>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</si>
  <si>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</si>
  <si>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</si>
  <si>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</si>
  <si>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</si>
  <si>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</si>
  <si>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</si>
  <si>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</si>
  <si>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</si>
  <si>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</si>
  <si>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</si>
  <si>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</si>
  <si>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</si>
  <si>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</si>
  <si>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</si>
  <si>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</si>
  <si>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</si>
  <si>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</si>
  <si>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</si>
  <si>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</si>
  <si>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</si>
  <si>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</si>
  <si>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</si>
  <si>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</si>
  <si>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</si>
  <si>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</si>
  <si>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</si>
  <si>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</si>
  <si>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</si>
  <si>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</si>
  <si>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</si>
  <si>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</si>
  <si>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</si>
  <si>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</si>
  <si>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</si>
  <si>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</si>
  <si>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</si>
  <si>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</si>
  <si>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</si>
  <si>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</si>
  <si>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</si>
  <si>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</si>
  <si>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</si>
  <si>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</si>
  <si>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</si>
  <si>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</si>
  <si>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</si>
  <si>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</si>
  <si>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</si>
  <si>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</si>
  <si>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</si>
  <si>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</si>
  <si>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</si>
  <si>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</si>
  <si>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</si>
  <si>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</si>
  <si>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</si>
  <si>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</si>
  <si>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</si>
  <si>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</si>
  <si>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</si>
  <si>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</si>
  <si>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</si>
  <si>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</si>
  <si>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</si>
  <si>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</si>
  <si>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</si>
  <si>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</si>
  <si>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</si>
  <si>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</si>
  <si>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</si>
  <si>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</si>
  <si>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</si>
  <si>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</si>
  <si>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</si>
  <si>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</si>
  <si>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</si>
  <si>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</si>
  <si>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</si>
  <si>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</si>
  <si>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</si>
  <si>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</si>
  <si>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</si>
  <si>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</si>
  <si>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</si>
  <si>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</si>
  <si>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</si>
  <si>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</si>
  <si>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</si>
  <si>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</si>
  <si>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</si>
  <si>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</si>
  <si>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</si>
  <si>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</si>
  <si>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</si>
  <si>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</si>
  <si>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</si>
  <si>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</si>
  <si>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</si>
  <si>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</si>
  <si>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</si>
  <si>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</si>
  <si>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</si>
  <si>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</si>
  <si>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</si>
  <si>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</si>
  <si>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</si>
  <si>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</si>
  <si>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</si>
  <si>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</si>
  <si>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</si>
  <si>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</si>
  <si>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</si>
  <si>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</si>
  <si>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</si>
  <si>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</si>
  <si>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</si>
  <si>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</si>
  <si>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</si>
  <si>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</si>
  <si>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</si>
  <si>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</si>
  <si>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</si>
  <si>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</si>
  <si>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</si>
  <si>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</si>
  <si>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</si>
  <si>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</si>
  <si>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</si>
  <si>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</si>
  <si>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</si>
  <si>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</si>
  <si>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</si>
  <si>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</si>
  <si>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</si>
  <si>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</si>
  <si>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</si>
  <si>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</si>
  <si>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</si>
  <si>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</si>
  <si>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</si>
  <si>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</si>
  <si>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</si>
  <si>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</si>
  <si>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</si>
  <si>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</si>
  <si>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</si>
  <si>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</si>
  <si>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</si>
  <si>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</si>
  <si>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</si>
  <si>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</si>
  <si>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</si>
  <si>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</si>
  <si>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</si>
  <si>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</si>
  <si>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</si>
  <si>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</si>
  <si>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</si>
  <si>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</si>
  <si>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</si>
  <si>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</si>
  <si>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</si>
  <si>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</si>
  <si>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</si>
  <si>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</si>
  <si>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</si>
  <si>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</si>
  <si>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</si>
  <si>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</si>
  <si>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</si>
  <si>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</si>
  <si>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</si>
  <si>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</si>
  <si>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</si>
  <si>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</si>
  <si>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</si>
  <si>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</si>
  <si>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</si>
  <si>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</si>
  <si>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</si>
  <si>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</si>
  <si>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</si>
  <si>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</si>
  <si>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</si>
  <si>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</si>
  <si>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</si>
  <si>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</si>
  <si>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</si>
  <si>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</si>
  <si>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</si>
  <si>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</si>
  <si>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</si>
  <si>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</si>
  <si>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</si>
  <si>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</si>
  <si>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</si>
  <si>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</si>
  <si>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</si>
  <si>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</si>
  <si>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</si>
  <si>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</si>
  <si>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</si>
  <si>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</si>
  <si>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</si>
  <si>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</si>
  <si>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</si>
  <si>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</si>
  <si>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</si>
  <si>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</si>
  <si>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</si>
  <si>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</si>
  <si>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</si>
  <si>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</si>
  <si>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</si>
  <si>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</si>
  <si>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</si>
  <si>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</si>
  <si>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</si>
  <si>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</si>
  <si>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</si>
  <si>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</si>
  <si>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</si>
  <si>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</si>
  <si>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</si>
  <si>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</si>
  <si>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</si>
  <si>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</si>
  <si>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</si>
  <si>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</si>
  <si>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</si>
  <si>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</si>
  <si>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</si>
  <si>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</si>
  <si>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</si>
  <si>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</si>
  <si>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</si>
  <si>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</si>
  <si>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</si>
  <si>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</si>
  <si>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</si>
  <si>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</si>
  <si>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</si>
  <si>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</si>
  <si>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</si>
  <si>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</si>
  <si>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</si>
  <si>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</si>
  <si>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</si>
  <si>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</si>
  <si>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</si>
  <si>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</si>
  <si>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</si>
  <si>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</si>
  <si>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</si>
  <si>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</si>
  <si>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</si>
  <si>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</si>
  <si>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</si>
  <si>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</si>
  <si>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</si>
  <si>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</si>
  <si>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</si>
  <si>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</si>
  <si>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</si>
  <si>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</si>
  <si>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</si>
  <si>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</si>
  <si>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</si>
  <si>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</si>
  <si>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</si>
  <si>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</si>
  <si>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</si>
  <si>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</si>
  <si>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</si>
  <si>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</si>
  <si>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</si>
  <si>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</si>
  <si>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</si>
  <si>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</si>
  <si>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</si>
  <si>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</si>
  <si>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</si>
  <si>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</si>
  <si>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</si>
  <si>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</si>
  <si>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</si>
  <si>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</si>
  <si>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</si>
  <si>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</si>
  <si>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</si>
  <si>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</si>
  <si>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</si>
  <si>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</si>
  <si>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</si>
  <si>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</si>
  <si>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</si>
  <si>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</si>
  <si>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</si>
  <si>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</si>
  <si>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</si>
  <si>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</si>
  <si>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</si>
  <si>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</si>
  <si>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</si>
  <si>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</si>
  <si>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</si>
  <si>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</si>
  <si>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</si>
  <si>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</si>
  <si>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</si>
  <si>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</si>
  <si>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</si>
  <si>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</si>
  <si>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</si>
  <si>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</si>
  <si>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</si>
  <si>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</si>
  <si>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</si>
  <si>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</si>
  <si>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</si>
  <si>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</si>
  <si>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</si>
  <si>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</si>
  <si>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</si>
  <si>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</si>
  <si>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</si>
  <si>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</si>
  <si>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</si>
  <si>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</si>
  <si>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</si>
  <si>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</si>
  <si>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</si>
  <si>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</si>
  <si>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</si>
  <si>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</si>
  <si>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</si>
  <si>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</si>
  <si>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</si>
  <si>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</si>
  <si>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</si>
  <si>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</si>
  <si>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</si>
  <si>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</si>
  <si>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</si>
  <si>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</si>
  <si>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</si>
  <si>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</si>
  <si>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</si>
  <si>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</si>
  <si>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</si>
  <si>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</si>
  <si>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</si>
  <si>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</si>
  <si>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</si>
  <si>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</si>
  <si>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</si>
  <si>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</si>
  <si>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</si>
  <si>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</si>
  <si>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</si>
  <si>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</si>
  <si>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</si>
  <si>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</si>
  <si>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</si>
  <si>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</si>
  <si>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</si>
  <si>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</si>
  <si>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</si>
  <si>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</si>
  <si>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</si>
  <si>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</si>
  <si>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</si>
  <si>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</si>
  <si>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</si>
  <si>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</si>
  <si>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</si>
  <si>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</si>
  <si>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</si>
  <si>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</si>
  <si>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</si>
  <si>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</si>
  <si>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</si>
  <si>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</si>
  <si>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</si>
  <si>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</si>
  <si>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</si>
  <si>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</si>
  <si>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</si>
  <si>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</si>
  <si>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</si>
  <si>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</si>
  <si>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</si>
  <si>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</si>
  <si>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</si>
  <si>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</si>
  <si>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</si>
  <si>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</si>
  <si>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</si>
  <si>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</si>
  <si>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</si>
  <si>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</si>
  <si>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</si>
  <si>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</si>
  <si>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</si>
  <si>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</si>
  <si>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</si>
  <si>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</si>
  <si>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</si>
  <si>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</si>
  <si>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</si>
  <si>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</si>
  <si>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</si>
  <si>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</si>
  <si>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</si>
  <si>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</si>
  <si>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</si>
  <si>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</si>
  <si>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</si>
  <si>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</si>
  <si>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</si>
  <si>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</si>
  <si>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</si>
  <si>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</si>
  <si>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</si>
  <si>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</si>
  <si>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</si>
  <si>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</si>
  <si>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</si>
  <si>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</si>
  <si>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</si>
  <si>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</si>
  <si>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</si>
  <si>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</si>
  <si>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</si>
  <si>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</si>
  <si>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</si>
  <si>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</si>
  <si>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</si>
  <si>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</si>
  <si>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</si>
  <si>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</si>
  <si>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</si>
  <si>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</si>
  <si>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</si>
  <si>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</si>
  <si>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</si>
  <si>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</si>
  <si>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</si>
  <si>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</si>
  <si>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</si>
  <si>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</si>
  <si>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</si>
  <si>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</si>
  <si>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</si>
  <si>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</si>
  <si>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</si>
  <si>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</si>
  <si>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</si>
  <si>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</si>
  <si>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</si>
  <si>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</si>
  <si>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</si>
  <si>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</si>
  <si>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</si>
  <si>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</si>
  <si>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</si>
  <si>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</si>
  <si>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</si>
  <si>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</si>
  <si>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</si>
  <si>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</si>
  <si>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</si>
  <si>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</si>
  <si>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</si>
  <si>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</si>
  <si>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</si>
  <si>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</si>
  <si>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</si>
  <si>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</si>
  <si>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</si>
  <si>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</si>
  <si>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</si>
  <si>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</si>
  <si>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</si>
  <si>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</si>
  <si>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</si>
  <si>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</si>
  <si>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</si>
  <si>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</si>
  <si>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</si>
  <si>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</si>
  <si>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</si>
  <si>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</si>
  <si>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</si>
  <si>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</si>
  <si>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</si>
  <si>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</si>
  <si>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</si>
  <si>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</si>
  <si>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</si>
  <si>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</si>
  <si>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</si>
  <si>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</si>
  <si>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</si>
  <si>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</si>
  <si>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</si>
  <si>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</si>
  <si>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</si>
  <si>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</si>
  <si>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</si>
  <si>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</si>
  <si>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</si>
  <si>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</si>
  <si>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</si>
  <si>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</si>
  <si>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</si>
  <si>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</si>
  <si>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</si>
  <si>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</si>
  <si>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</si>
  <si>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</si>
  <si>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</si>
  <si>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</si>
  <si>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</si>
  <si>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</si>
  <si>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</si>
  <si>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</si>
  <si>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</si>
  <si>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</si>
  <si>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</si>
  <si>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</si>
  <si>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</si>
  <si>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</si>
  <si>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</si>
  <si>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</si>
  <si>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</si>
  <si>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</si>
  <si>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</si>
  <si>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</si>
  <si>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</si>
  <si>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</si>
  <si>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</si>
  <si>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</si>
  <si>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</si>
  <si>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</si>
  <si>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</si>
  <si>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</si>
  <si>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</si>
  <si>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</si>
  <si>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</si>
  <si>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</si>
  <si>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</si>
  <si>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</si>
  <si>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</si>
  <si>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</si>
  <si>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</si>
  <si>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</si>
  <si>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</si>
  <si>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</si>
  <si>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</si>
  <si>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</si>
  <si>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</si>
  <si>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</si>
  <si>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</si>
  <si>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</si>
  <si>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</si>
  <si>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</si>
  <si>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</si>
  <si>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</si>
  <si>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</si>
  <si>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</si>
  <si>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</si>
  <si>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</si>
  <si>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</si>
  <si>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</si>
  <si>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</si>
  <si>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</si>
  <si>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</si>
  <si>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</si>
  <si>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</si>
  <si>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</si>
  <si>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</si>
  <si>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</si>
  <si>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</si>
  <si>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</si>
  <si>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</si>
  <si>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</si>
  <si>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</si>
  <si>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</si>
  <si>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</si>
  <si>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</si>
  <si>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</si>
  <si>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</si>
  <si>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</si>
  <si>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</si>
  <si>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</si>
  <si>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</si>
  <si>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</si>
  <si>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</si>
  <si>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</si>
  <si>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</si>
  <si>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</si>
  <si>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</si>
  <si>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</si>
  <si>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</si>
  <si>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</si>
  <si>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</si>
  <si>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</si>
  <si>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</si>
  <si>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</si>
  <si>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</si>
  <si>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</si>
  <si>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</si>
  <si>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</si>
  <si>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</si>
  <si>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</si>
  <si>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</si>
  <si>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</si>
  <si>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</si>
  <si>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</si>
  <si>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</si>
  <si>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</si>
  <si>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</si>
  <si>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</si>
  <si>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</si>
  <si>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</si>
  <si>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</si>
  <si>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</si>
  <si>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</si>
  <si>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</si>
  <si>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</si>
  <si>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</si>
  <si>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</si>
  <si>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</si>
  <si>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</si>
  <si>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</si>
  <si>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</si>
  <si>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</si>
  <si>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</si>
  <si>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</si>
  <si>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</si>
  <si>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</si>
  <si>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</si>
  <si>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</si>
  <si>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</si>
  <si>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</si>
  <si>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</si>
  <si>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</si>
  <si>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</si>
  <si>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</si>
  <si>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</si>
  <si>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</si>
  <si>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</si>
  <si>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</si>
  <si>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</si>
  <si>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</si>
  <si>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</si>
  <si>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</si>
  <si>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</si>
  <si>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</si>
  <si>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</si>
  <si>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</si>
  <si>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</si>
  <si>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</si>
  <si>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</si>
  <si>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</si>
  <si>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</si>
  <si>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</si>
  <si>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</si>
  <si>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</si>
  <si>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</si>
  <si>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</si>
  <si>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</si>
  <si>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</si>
  <si>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</si>
  <si>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</si>
  <si>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</si>
  <si>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</si>
  <si>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</si>
  <si>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</si>
  <si>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</si>
  <si>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</si>
  <si>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</si>
  <si>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</si>
  <si>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</si>
  <si>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</si>
  <si>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</si>
  <si>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</si>
  <si>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</si>
  <si>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</si>
  <si>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</si>
  <si>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</si>
  <si>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</si>
  <si>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</si>
  <si>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</si>
  <si>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</si>
  <si>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</si>
  <si>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</si>
  <si>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</si>
  <si>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</si>
  <si>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</si>
  <si>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</si>
  <si>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</si>
  <si>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</si>
  <si>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</si>
  <si>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</si>
  <si>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</si>
  <si>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</si>
  <si>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</si>
  <si>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</si>
  <si>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</si>
  <si>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</si>
  <si>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</si>
  <si>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</si>
  <si>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</si>
  <si>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</si>
  <si>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</si>
  <si>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</si>
  <si>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</si>
  <si>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</si>
  <si>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</si>
  <si>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</si>
  <si>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</si>
  <si>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</si>
  <si>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</si>
  <si>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</si>
  <si>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</si>
  <si>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</si>
  <si>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</si>
  <si>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</si>
  <si>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</si>
  <si>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</si>
  <si>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</si>
  <si>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</si>
  <si>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</si>
  <si>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</si>
  <si>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</si>
  <si>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</si>
  <si>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</si>
  <si>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</si>
  <si>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</si>
  <si>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</si>
  <si>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</si>
  <si>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</si>
  <si>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</si>
  <si>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</si>
  <si>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</si>
  <si>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</si>
  <si>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</si>
  <si>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</si>
  <si>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</si>
  <si>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</si>
  <si>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</si>
  <si>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</si>
  <si>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</si>
  <si>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</si>
  <si>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</si>
  <si>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</si>
  <si>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</si>
  <si>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</si>
  <si>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</si>
  <si>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</si>
  <si>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</si>
  <si>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</si>
  <si>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</si>
  <si>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</si>
  <si>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</si>
  <si>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</si>
  <si>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</si>
  <si>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</si>
  <si>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</si>
  <si>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</si>
  <si>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</si>
  <si>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</si>
  <si>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</si>
  <si>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</si>
  <si>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</si>
  <si>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</si>
  <si>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</si>
  <si>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</si>
  <si>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</si>
  <si>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</si>
  <si>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</si>
  <si>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</si>
  <si>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</si>
  <si>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</si>
  <si>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</si>
  <si>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</si>
  <si>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</si>
  <si>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</si>
  <si>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</si>
  <si>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</si>
  <si>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</si>
  <si>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</si>
  <si>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</si>
  <si>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</si>
  <si>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</si>
  <si>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</si>
  <si>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</si>
  <si>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</si>
  <si>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</si>
  <si>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</si>
  <si>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</si>
  <si>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</si>
  <si>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</si>
  <si>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</si>
  <si>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</si>
  <si>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</si>
  <si>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</si>
  <si>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</si>
  <si>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</si>
  <si>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</si>
  <si>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</si>
  <si>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</si>
  <si>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</si>
  <si>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</si>
  <si>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</si>
  <si>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</si>
  <si>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</si>
  <si>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</si>
  <si>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</si>
  <si>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</si>
  <si>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</si>
  <si>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</si>
  <si>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</si>
  <si>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</si>
  <si>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</si>
  <si>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</si>
  <si>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</si>
  <si>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</si>
  <si>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</si>
  <si>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</si>
  <si>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</si>
  <si>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</si>
  <si>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</si>
  <si>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</si>
  <si>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</si>
  <si>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</si>
  <si>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</si>
  <si>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</si>
  <si>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</si>
  <si>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</si>
  <si>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</si>
  <si>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</si>
  <si>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</si>
  <si>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</si>
  <si>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</si>
  <si>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</si>
  <si>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</si>
  <si>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</si>
  <si>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</si>
  <si>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</si>
  <si>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</si>
  <si>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</si>
  <si>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</si>
  <si>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</si>
  <si>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</si>
  <si>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</si>
  <si>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</si>
  <si>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</si>
  <si>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</si>
  <si>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</si>
  <si>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</si>
  <si>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</si>
  <si>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</si>
  <si>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</si>
  <si>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</si>
  <si>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</si>
  <si>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</si>
  <si>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</si>
  <si>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</si>
  <si>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</si>
  <si>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</si>
  <si>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</si>
  <si>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</si>
  <si>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</si>
  <si>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</si>
  <si>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</si>
  <si>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</si>
  <si>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</si>
  <si>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</si>
  <si>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</si>
  <si>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</si>
  <si>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</si>
  <si>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</si>
  <si>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</si>
  <si>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</si>
  <si>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</si>
  <si>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</si>
  <si>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</si>
  <si>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</si>
  <si>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</si>
  <si>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</si>
  <si>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</si>
  <si>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</si>
  <si>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</si>
  <si>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</si>
  <si>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</si>
  <si>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</si>
  <si>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</si>
  <si>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</si>
  <si>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</si>
  <si>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</si>
  <si>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</si>
  <si>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</si>
  <si>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</si>
  <si>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</si>
  <si>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</si>
  <si>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</si>
  <si>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</si>
  <si>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</si>
  <si>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</si>
  <si>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</si>
  <si>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</si>
  <si>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</si>
  <si>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</si>
  <si>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</si>
  <si>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</si>
  <si>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</si>
  <si>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</si>
  <si>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</si>
  <si>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</si>
  <si>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</si>
  <si>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</si>
  <si>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</si>
  <si>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</si>
  <si>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</si>
  <si>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</si>
  <si>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</si>
  <si>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</si>
  <si>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</si>
  <si>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</si>
  <si>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</si>
  <si>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</si>
  <si>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</si>
  <si>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</si>
  <si>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</si>
  <si>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</si>
  <si>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</si>
  <si>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</si>
  <si>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</si>
  <si>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</si>
  <si>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</si>
  <si>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</si>
  <si>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</si>
  <si>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</si>
  <si>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</si>
  <si>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</si>
  <si>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</si>
  <si>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</si>
  <si>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</si>
  <si>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</si>
  <si>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</si>
  <si>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</si>
  <si>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</si>
  <si>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</si>
  <si>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</si>
  <si>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</si>
  <si>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</si>
  <si>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</si>
  <si>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</si>
  <si>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</si>
  <si>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</si>
  <si>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</si>
  <si>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</si>
  <si>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</si>
  <si>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</si>
  <si>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</si>
  <si>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</si>
  <si>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</si>
  <si>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</si>
  <si>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</si>
  <si>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</si>
  <si>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</si>
  <si>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</si>
  <si>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</si>
  <si>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</si>
  <si>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</si>
  <si>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</si>
  <si>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</si>
  <si>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</si>
  <si>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</si>
  <si>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</si>
  <si>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</si>
  <si>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</si>
  <si>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</si>
  <si>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</si>
  <si>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</si>
  <si>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</si>
  <si>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</si>
  <si>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</si>
  <si>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</si>
  <si>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</si>
  <si>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</si>
  <si>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</si>
  <si>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</si>
  <si>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</si>
  <si>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</si>
  <si>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</si>
  <si>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</si>
  <si>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</si>
  <si>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</si>
  <si>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</si>
  <si>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</si>
  <si>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</si>
  <si>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</si>
  <si>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</si>
  <si>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</si>
  <si>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</si>
  <si>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</si>
  <si>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</si>
  <si>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</si>
  <si>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</si>
  <si>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</si>
  <si>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</si>
  <si>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</si>
  <si>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</si>
  <si>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</si>
  <si>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</si>
  <si>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</si>
  <si>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</si>
  <si>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</si>
  <si>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</si>
  <si>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</si>
  <si>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</si>
  <si>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</si>
  <si>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</si>
  <si>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</si>
  <si>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</si>
  <si>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</si>
  <si>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</si>
  <si>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</si>
  <si>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</si>
  <si>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</si>
  <si>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</si>
  <si>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</si>
  <si>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</si>
  <si>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</si>
  <si>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</si>
  <si>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</si>
  <si>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</si>
  <si>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</si>
  <si>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</si>
  <si>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</si>
  <si>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</si>
  <si>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</si>
  <si>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</si>
  <si>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</si>
  <si>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</si>
  <si>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</si>
  <si>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</si>
  <si>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</si>
  <si>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</si>
  <si>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</si>
  <si>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</si>
  <si>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</si>
  <si>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</si>
  <si>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</si>
  <si>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</si>
  <si>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</si>
  <si>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</si>
  <si>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</si>
  <si>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</si>
  <si>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</si>
  <si>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</si>
  <si>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</si>
  <si>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</si>
  <si>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</si>
  <si>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</si>
  <si>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</si>
  <si>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</si>
  <si>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</si>
  <si>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</si>
  <si>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</si>
  <si>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</si>
  <si>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</si>
  <si>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</si>
  <si>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</si>
  <si>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</si>
  <si>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</si>
  <si>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</si>
  <si>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</si>
  <si>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</si>
  <si>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</si>
  <si>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</si>
  <si>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</si>
  <si>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</si>
  <si>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</si>
  <si>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</si>
  <si>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</si>
  <si>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</si>
  <si>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</si>
  <si>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</si>
  <si>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</si>
  <si>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</si>
  <si>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</si>
  <si>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</si>
  <si>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</si>
  <si>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</si>
  <si>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</si>
  <si>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</si>
  <si>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</si>
  <si>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</si>
  <si>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</si>
  <si>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</si>
  <si>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</si>
  <si>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</si>
  <si>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</si>
  <si>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</si>
  <si>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</si>
  <si>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</si>
  <si>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</si>
  <si>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</si>
  <si>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</si>
  <si>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</si>
  <si>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</si>
  <si>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</si>
  <si>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</si>
  <si>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</si>
  <si>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</si>
  <si>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</si>
  <si>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</si>
  <si>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</si>
  <si>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</si>
  <si>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</si>
  <si>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</si>
  <si>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</si>
  <si>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</si>
  <si>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</si>
  <si>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</si>
  <si>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</si>
  <si>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</si>
  <si>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</si>
  <si>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</si>
  <si>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</si>
  <si>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</si>
  <si>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</si>
  <si>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</si>
  <si>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</si>
  <si>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</si>
  <si>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</si>
  <si>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</si>
  <si>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</si>
  <si>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</si>
  <si>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</si>
  <si>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</si>
  <si>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</si>
  <si>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</si>
  <si>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</si>
  <si>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</si>
  <si>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</si>
  <si>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</si>
  <si>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</si>
  <si>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</si>
  <si>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</si>
  <si>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</si>
  <si>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</si>
  <si>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</si>
  <si>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</si>
  <si>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</si>
  <si>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</si>
  <si>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</si>
  <si>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</si>
  <si>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</si>
  <si>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</si>
  <si>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</si>
  <si>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</si>
  <si>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</si>
  <si>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</si>
  <si>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</si>
  <si>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</si>
  <si>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</si>
  <si>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</si>
  <si>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</si>
  <si>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</si>
  <si>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</si>
  <si>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</si>
  <si>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</si>
  <si>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</si>
  <si>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</si>
  <si>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</si>
  <si>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</si>
  <si>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</si>
  <si>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</si>
  <si>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</si>
  <si>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</si>
  <si>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</si>
  <si>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</si>
  <si>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</si>
  <si>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</si>
  <si>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</si>
  <si>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</si>
  <si>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</si>
  <si>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</si>
  <si>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</si>
  <si>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</si>
  <si>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</si>
  <si>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</si>
  <si>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</si>
  <si>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</si>
  <si>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</si>
  <si>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</si>
  <si>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</si>
  <si>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</si>
  <si>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</si>
  <si>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</si>
  <si>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</si>
  <si>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</si>
  <si>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</si>
  <si>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</si>
  <si>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</si>
  <si>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</si>
  <si>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</si>
  <si>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</si>
  <si>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</si>
  <si>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</si>
  <si>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</si>
  <si>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</si>
  <si>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</si>
  <si>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</si>
  <si>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</si>
  <si>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</si>
  <si>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</si>
  <si>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</si>
  <si>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</si>
  <si>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</si>
  <si>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</si>
  <si>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</si>
  <si>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</si>
  <si>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</si>
  <si>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</si>
  <si>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</si>
  <si>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</si>
  <si>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</si>
  <si>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</si>
  <si>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</si>
  <si>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</si>
  <si>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</si>
  <si>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</si>
  <si>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</si>
  <si>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</si>
  <si>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</si>
  <si>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</si>
  <si>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</si>
  <si>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</si>
  <si>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</si>
  <si>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</si>
  <si>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</si>
  <si>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</si>
  <si>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</si>
  <si>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</si>
  <si>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</si>
  <si>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</si>
  <si>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</si>
  <si>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</si>
  <si>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</si>
  <si>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</si>
  <si>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</si>
  <si>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</si>
  <si>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</si>
  <si>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</si>
  <si>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</si>
  <si>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</si>
  <si>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</si>
  <si>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</si>
  <si>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</si>
  <si>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</si>
  <si>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</si>
  <si>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</si>
  <si>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</si>
  <si>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</si>
  <si>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</si>
  <si>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</si>
  <si>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</si>
  <si>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</si>
  <si>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</si>
  <si>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</si>
  <si>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</si>
  <si>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</si>
  <si>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</si>
  <si>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</si>
  <si>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</si>
  <si>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</si>
  <si>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</si>
  <si>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</si>
  <si>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</si>
  <si>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</si>
  <si>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</si>
  <si>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</si>
  <si>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</si>
  <si>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</si>
  <si>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</si>
  <si>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</si>
  <si>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</si>
  <si>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</si>
  <si>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</si>
  <si>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 xml:space="preserve">Firebaugh La Joya Commons, LP </t>
  </si>
  <si>
    <t xml:space="preserve">La Joya Commons </t>
  </si>
  <si>
    <t xml:space="preserve">Tyrone Roderick Williams </t>
  </si>
  <si>
    <t xml:space="preserve">Chief Executive Officer </t>
  </si>
  <si>
    <t xml:space="preserve">City of Firebaugh </t>
  </si>
  <si>
    <t xml:space="preserve">Ben Gallegos </t>
  </si>
  <si>
    <t xml:space="preserve">1133  P Street </t>
  </si>
  <si>
    <t xml:space="preserve">Firebaugh </t>
  </si>
  <si>
    <t>(559) 659-2043</t>
  </si>
  <si>
    <t>(559) 659-3412</t>
  </si>
  <si>
    <t>citymanager@ci.firebaugh.ca.us</t>
  </si>
  <si>
    <t>1501 Clyde Fannon Road</t>
  </si>
  <si>
    <t>007-140-07ST and 007-140-04ST</t>
  </si>
  <si>
    <t>40%/60%</t>
  </si>
  <si>
    <t xml:space="preserve">1331 Fulton Street </t>
  </si>
  <si>
    <t xml:space="preserve">Fresno </t>
  </si>
  <si>
    <t>CA</t>
  </si>
  <si>
    <t>(559) 443-8475</t>
  </si>
  <si>
    <t>twilliams@fresnohousing.org</t>
  </si>
  <si>
    <t xml:space="preserve">Housing Authority of Fresno County, CA </t>
  </si>
  <si>
    <t>Managing GP</t>
  </si>
  <si>
    <t xml:space="preserve">Fresno Housing Authority </t>
  </si>
  <si>
    <t xml:space="preserve">Silvercrest, Inc. </t>
  </si>
  <si>
    <t xml:space="preserve">Michael Duarte </t>
  </si>
  <si>
    <t>(559) 513-5848</t>
  </si>
  <si>
    <t>mduarte@fresnohousing.org</t>
  </si>
  <si>
    <t xml:space="preserve">mduarte@fresnohousng.org </t>
  </si>
  <si>
    <t>Fresno, CA 93721</t>
  </si>
  <si>
    <t>(559) 445-8991</t>
  </si>
  <si>
    <t xml:space="preserve">mduarte@fresnohousing.org </t>
  </si>
  <si>
    <t xml:space="preserve">Paul Halajian Architects </t>
  </si>
  <si>
    <t>389 Clovis Suit 100</t>
  </si>
  <si>
    <t>Cloivs, CA 93612</t>
  </si>
  <si>
    <t>Paul Halajian</t>
  </si>
  <si>
    <t>(559) 297-7900</t>
  </si>
  <si>
    <t>(559) 297-7950</t>
  </si>
  <si>
    <t xml:space="preserve">paulh@halajianarch.com </t>
  </si>
  <si>
    <t xml:space="preserve">Johnston Contracting, Inc. </t>
  </si>
  <si>
    <t xml:space="preserve">2565 Alluvial Ave Suit 112 </t>
  </si>
  <si>
    <t>Clovis, CA 93611</t>
  </si>
  <si>
    <t xml:space="preserve">BJ Benson </t>
  </si>
  <si>
    <t>(559) 432-9070</t>
  </si>
  <si>
    <t xml:space="preserve">BJ@johnstoncontracting.com </t>
  </si>
  <si>
    <t xml:space="preserve">Ballard Spahr LLP </t>
  </si>
  <si>
    <t xml:space="preserve">300 E Lombardi </t>
  </si>
  <si>
    <t>Baltimore, MD 21202</t>
  </si>
  <si>
    <t xml:space="preserve">Teri M Guarnacci </t>
  </si>
  <si>
    <t>(410) 528-5526</t>
  </si>
  <si>
    <t>(410) 528-5650</t>
  </si>
  <si>
    <t>guaranacciat@ballardspahr.com</t>
  </si>
  <si>
    <t xml:space="preserve">Novogradac LLP </t>
  </si>
  <si>
    <t xml:space="preserve">2033 N Main Steet Suit 400 </t>
  </si>
  <si>
    <t xml:space="preserve">Walnut Creek, CA 94596 </t>
  </si>
  <si>
    <t xml:space="preserve">Alexis Ruane </t>
  </si>
  <si>
    <t>(925) 949-4300</t>
  </si>
  <si>
    <t>(925) 949-4301</t>
  </si>
  <si>
    <t xml:space="preserve">alexis.ruabe@novoco.com </t>
  </si>
  <si>
    <t xml:space="preserve">MELAS Engineering </t>
  </si>
  <si>
    <t xml:space="preserve">547 Uren Street </t>
  </si>
  <si>
    <t>Nevada City, CA 95959</t>
  </si>
  <si>
    <t xml:space="preserve">Chris Miller </t>
  </si>
  <si>
    <t>(530) 265-2493</t>
  </si>
  <si>
    <t>(530) 265-2273</t>
  </si>
  <si>
    <t xml:space="preserve">cemelas@sbcglobal.net </t>
  </si>
  <si>
    <t xml:space="preserve">2033 N Main Street Suit 400 </t>
  </si>
  <si>
    <t>Walnut Creek, CA 94596</t>
  </si>
  <si>
    <t>(925) 949-4001</t>
  </si>
  <si>
    <t xml:space="preserve">alexis.ruane@novoco.com </t>
  </si>
  <si>
    <t xml:space="preserve">California Housing Partnerhip </t>
  </si>
  <si>
    <t xml:space="preserve">369 Pine Street, Suit 300 </t>
  </si>
  <si>
    <t>San Francisco, CA 94104</t>
  </si>
  <si>
    <t xml:space="preserve">Aditya Potluri </t>
  </si>
  <si>
    <t xml:space="preserve">(415) 715-7667 </t>
  </si>
  <si>
    <t xml:space="preserve">apotluri@chpc.net </t>
  </si>
  <si>
    <t xml:space="preserve">Laurin &amp; Associates </t>
  </si>
  <si>
    <t>1501 Sport Dr</t>
  </si>
  <si>
    <t>Sacramento, CA 95834</t>
  </si>
  <si>
    <t xml:space="preserve">Stephanie Williams </t>
  </si>
  <si>
    <t xml:space="preserve">(916) 372-6100 </t>
  </si>
  <si>
    <t xml:space="preserve">(916) 419-6108 </t>
  </si>
  <si>
    <t>swilliams@laurinassociates.com</t>
  </si>
  <si>
    <t xml:space="preserve">James G Palmer </t>
  </si>
  <si>
    <t xml:space="preserve">1285 W Shaw Avenue </t>
  </si>
  <si>
    <t xml:space="preserve">Fresno, CA 93721 </t>
  </si>
  <si>
    <t xml:space="preserve">Gregg Palmer </t>
  </si>
  <si>
    <t>(559) 226-5020</t>
  </si>
  <si>
    <t>(559) 226-5063</t>
  </si>
  <si>
    <t xml:space="preserve">gregg@jgpinc.com </t>
  </si>
  <si>
    <t xml:space="preserve">Hilda Reeves </t>
  </si>
  <si>
    <t>(559) 445-8947</t>
  </si>
  <si>
    <t>hreeves@fresnohousing.org</t>
  </si>
  <si>
    <t xml:space="preserve">n/a </t>
  </si>
  <si>
    <t>1331 Fulton Street</t>
  </si>
  <si>
    <t xml:space="preserve">Donation </t>
  </si>
  <si>
    <t xml:space="preserve">N/A </t>
  </si>
  <si>
    <t>One or Two Story Garden</t>
  </si>
  <si>
    <t>n/a</t>
  </si>
  <si>
    <t xml:space="preserve">R-2 Low-density Multiple Family Residential </t>
  </si>
  <si>
    <t xml:space="preserve">One unit per 3,250 square feet of lot area </t>
  </si>
  <si>
    <t xml:space="preserve">Density Bonus </t>
  </si>
  <si>
    <t xml:space="preserve">HCD Joe Serna </t>
  </si>
  <si>
    <t xml:space="preserve">Housing Relinquished </t>
  </si>
  <si>
    <t xml:space="preserve">Land Donation </t>
  </si>
  <si>
    <t>Variable</t>
  </si>
  <si>
    <t>Donated Land</t>
  </si>
  <si>
    <t xml:space="preserve">GP Capital </t>
  </si>
  <si>
    <t xml:space="preserve">621 Capital Mall, ste 800 </t>
  </si>
  <si>
    <t>Sacramento, CA 95814</t>
  </si>
  <si>
    <t xml:space="preserve">Lisa Gutierrez </t>
  </si>
  <si>
    <t>(916) 498-2457</t>
  </si>
  <si>
    <t xml:space="preserve">(559) 513-5848 </t>
  </si>
  <si>
    <t xml:space="preserve">Deferred Cost </t>
  </si>
  <si>
    <t xml:space="preserve">Housing Relinquished Fund Corp (HRFC) </t>
  </si>
  <si>
    <t xml:space="preserve">621 Capital Mall , Ste 800 </t>
  </si>
  <si>
    <t xml:space="preserve">Sacramento </t>
  </si>
  <si>
    <t xml:space="preserve">Lisa Guiterrez </t>
  </si>
  <si>
    <t xml:space="preserve">Perm Loan </t>
  </si>
  <si>
    <t>Construction</t>
  </si>
  <si>
    <t xml:space="preserve">2020 W El Camino Ave Suit 670 </t>
  </si>
  <si>
    <t xml:space="preserve">Mauro Lara </t>
  </si>
  <si>
    <t>(916) 562-7364</t>
  </si>
  <si>
    <t xml:space="preserve">Residual </t>
  </si>
  <si>
    <t xml:space="preserve">(559) 443-8475 </t>
  </si>
  <si>
    <t xml:space="preserve">Residual Receipts </t>
  </si>
  <si>
    <t xml:space="preserve">Air Conditioning </t>
  </si>
  <si>
    <t xml:space="preserve">Misc. Admin. </t>
  </si>
  <si>
    <t xml:space="preserve">Paroll taxes/ Benefits </t>
  </si>
  <si>
    <t xml:space="preserve">HA of Fresno County, CA </t>
  </si>
  <si>
    <t>Project-based vouchers (PBVs)</t>
  </si>
  <si>
    <t>20</t>
  </si>
  <si>
    <t xml:space="preserve">Fresno County Rural Transit </t>
  </si>
  <si>
    <t xml:space="preserve">2035 Tulare Street Suit 201 </t>
  </si>
  <si>
    <t>Fresno 93721</t>
  </si>
  <si>
    <t xml:space="preserve">Moses Sites </t>
  </si>
  <si>
    <t>(559) 233-6789</t>
  </si>
  <si>
    <t>www.ruraltransit.org</t>
  </si>
  <si>
    <t xml:space="preserve">&lt;1/3 mile </t>
  </si>
  <si>
    <t xml:space="preserve">Firebaugh Branch Library </t>
  </si>
  <si>
    <t xml:space="preserve">922 O Street </t>
  </si>
  <si>
    <t>Firebaugh 93622</t>
  </si>
  <si>
    <t xml:space="preserve">Raman Bath </t>
  </si>
  <si>
    <t>(559) 600-7323</t>
  </si>
  <si>
    <t>https://www.fresnolibrary.org/index.html</t>
  </si>
  <si>
    <t xml:space="preserve">&lt;1 mile </t>
  </si>
  <si>
    <t xml:space="preserve">Aurthur E Mills Intermediate School </t>
  </si>
  <si>
    <t xml:space="preserve">1191 P Street </t>
  </si>
  <si>
    <t xml:space="preserve">Roy Mendola, Ed. D. </t>
  </si>
  <si>
    <t>(559) 659-1476</t>
  </si>
  <si>
    <t>http://mills.fldusd.org/</t>
  </si>
  <si>
    <t xml:space="preserve">Firebaugh Family Health </t>
  </si>
  <si>
    <t xml:space="preserve">Firebaugh 93622 </t>
  </si>
  <si>
    <t xml:space="preserve">Henry Anthony, Family Nurse Practionioner </t>
  </si>
  <si>
    <t>(559) 659-3011</t>
  </si>
  <si>
    <t xml:space="preserve">State Foods Supermarket </t>
  </si>
  <si>
    <t xml:space="preserve">944 O Street </t>
  </si>
  <si>
    <t>Firebaugh  93622</t>
  </si>
  <si>
    <t xml:space="preserve">Manager </t>
  </si>
  <si>
    <t xml:space="preserve">(559) 659-1195 </t>
  </si>
  <si>
    <t>https://www.statefoods.net/locations/</t>
  </si>
  <si>
    <t xml:space="preserve">&lt; 1/2 Mile </t>
  </si>
  <si>
    <t xml:space="preserve">Maldonado Park </t>
  </si>
  <si>
    <t xml:space="preserve">1133 P Street </t>
  </si>
  <si>
    <t xml:space="preserve">(559) 659-2043 </t>
  </si>
  <si>
    <t>https://firebaugh.org/</t>
  </si>
  <si>
    <t xml:space="preserve">1/4 Mile </t>
  </si>
  <si>
    <t>1 bedroom</t>
  </si>
  <si>
    <t>2 bedroom</t>
  </si>
  <si>
    <t>3 bedroom</t>
  </si>
  <si>
    <t>4 bedroom</t>
  </si>
  <si>
    <t>Misc. Tax/License</t>
  </si>
  <si>
    <t>Impact Fee Waiver</t>
  </si>
  <si>
    <t>GP Capital</t>
  </si>
  <si>
    <t>US Bank Conventional Permanent Loan</t>
  </si>
  <si>
    <t>Costs Deferred Until Conversion</t>
  </si>
  <si>
    <t>LIHTC Equity During Construction</t>
  </si>
  <si>
    <t>US Bank Conventional Construction Loan</t>
  </si>
  <si>
    <t xml:space="preserve">Housing Authority of Fresno County (Donation) </t>
  </si>
  <si>
    <t>Other: Subsidy Transition Reserve</t>
  </si>
  <si>
    <t>Other: Prevailing Wage Monitor</t>
  </si>
  <si>
    <t>Other: Utility Connection Fees</t>
  </si>
  <si>
    <t>Other: Special Inspections/Testing</t>
  </si>
  <si>
    <t>Other: Perm Lender Legal/Exp</t>
  </si>
  <si>
    <t>Other: Const Lender Expenses</t>
  </si>
  <si>
    <t>Other: Borrower Legal/Const</t>
  </si>
  <si>
    <t xml:space="preserve">The project has 2 Utility Allowances (UA's). Please refer to the UA attachment. </t>
  </si>
  <si>
    <t>HCD Mandatory Payment</t>
  </si>
  <si>
    <t>GP Incentive Fee</t>
  </si>
  <si>
    <t>June</t>
  </si>
  <si>
    <t>25 feet/ two-stories for residential structures</t>
  </si>
  <si>
    <t xml:space="preserve">1.5 parking stalls per dwelling unit. </t>
  </si>
  <si>
    <t xml:space="preserve">1666 11th Street </t>
  </si>
  <si>
    <t>Firebaugh</t>
  </si>
  <si>
    <t>Ben Gallegos</t>
  </si>
  <si>
    <t>(559) 659-2414</t>
  </si>
  <si>
    <t xml:space="preserve">Waived Fee </t>
  </si>
  <si>
    <t>TBD</t>
  </si>
  <si>
    <t xml:space="preserve">The site includes a 1,089 utility building which include working space for the maintenance staff and a resident laundry room. </t>
  </si>
  <si>
    <t>Administrative GP</t>
  </si>
  <si>
    <t xml:space="preserve">Firebaugh La Joya Commons AGP, LLC </t>
  </si>
  <si>
    <t xml:space="preserve">Housing Authority of Fresno County, CA  </t>
  </si>
  <si>
    <t>Donation</t>
  </si>
  <si>
    <t xml:space="preserve">Secretary/ Director </t>
  </si>
  <si>
    <t xml:space="preserve">Developer/ Sole Member of AGP LLC </t>
  </si>
  <si>
    <t>Waiver</t>
  </si>
  <si>
    <t>(559) 443-8477</t>
  </si>
  <si>
    <t xml:space="preserve">Impact Fee Waiver </t>
  </si>
  <si>
    <t xml:space="preserve">HCD Joe Serna, Jr Farmworker Housing Grant </t>
  </si>
  <si>
    <t xml:space="preserve">&lt;0.5 Mile </t>
  </si>
  <si>
    <t>Westside Drug</t>
  </si>
  <si>
    <t>1101 O Street</t>
  </si>
  <si>
    <t>(559) 659-2159</t>
  </si>
  <si>
    <t xml:space="preserve">&lt; 1 Mile </t>
  </si>
  <si>
    <t xml:space="preserve">Jeff Louie </t>
  </si>
  <si>
    <t>https://www.mygnp.com/pharmacies/westside-drug-firebaugh-ca-93622/?utm_source=bing&amp;utm_medium=local&amp;utm_campaign=localmaps&amp;utm_content=56a2638f29d8c917dc00fe61</t>
  </si>
  <si>
    <t xml:space="preserve">GP Captial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</si>
</sst>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9" fontId="12" fillId="0" borderId="0" xfId="573" applyFont="1" applyAlignment="1">
      <alignment horizontal="center"/>
    </xf>
    <xf numFmtId="3" fontId="3" fillId="7" borderId="0" xfId="273" applyNumberFormat="1" applyFont="1" applyFill="1"/>
    <xf numFmtId="4" fontId="12" fillId="0" borderId="0" xfId="273" applyNumberFormat="1" applyFont="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shares\fha.org\fha.org\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0" t="s">
        <v>2063</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3.5"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4" t="s">
        <v>2067</v>
      </c>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
    </row>
    <row r="8" spans="1:38">
      <c r="A8" s="283"/>
      <c r="B8" s="1"/>
      <c r="C8" s="358"/>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1"/>
    </row>
    <row r="9" spans="1:38">
      <c r="A9" s="283"/>
      <c r="B9" s="1"/>
      <c r="C9" s="358"/>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
    </row>
    <row r="10" spans="1:38">
      <c r="A10" s="283"/>
      <c r="B10" s="1"/>
      <c r="C10" s="358"/>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24"/>
      <c r="AH10" s="1524"/>
      <c r="AI10" s="1524"/>
      <c r="AJ10" s="1524"/>
      <c r="AK10" s="1524"/>
      <c r="AL10" s="1"/>
    </row>
    <row r="11" spans="1:38">
      <c r="A11" s="283"/>
      <c r="B11" s="1"/>
      <c r="C11" s="358"/>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1"/>
    </row>
    <row r="12" spans="1:38">
      <c r="A12" s="283"/>
      <c r="B12" s="1"/>
      <c r="C12" s="358"/>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
    </row>
    <row r="13" spans="1:38">
      <c r="A13" s="283"/>
      <c r="B13" s="1"/>
      <c r="C13" s="358"/>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
    </row>
    <row r="14" spans="1:38">
      <c r="A14" s="283"/>
      <c r="B14" s="1"/>
      <c r="C14" s="358"/>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4"/>
      <c r="AB14" s="1524"/>
      <c r="AC14" s="1524"/>
      <c r="AD14" s="1524"/>
      <c r="AE14" s="1524"/>
      <c r="AF14" s="1524"/>
      <c r="AG14" s="1524"/>
      <c r="AH14" s="1524"/>
      <c r="AI14" s="1524"/>
      <c r="AJ14" s="1524"/>
      <c r="AK14" s="1524"/>
      <c r="AL14" s="1"/>
    </row>
    <row r="15" spans="1:38">
      <c r="A15" s="283"/>
      <c r="B15" s="1"/>
      <c r="C15" s="358"/>
      <c r="D15" s="1524"/>
      <c r="E15" s="1524"/>
      <c r="F15" s="1524"/>
      <c r="G15" s="1524"/>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c r="AL15" s="1"/>
    </row>
    <row r="16" spans="1:38">
      <c r="A16" s="283"/>
      <c r="B16" s="1"/>
      <c r="C16" s="358"/>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
    </row>
    <row r="17" spans="1:38">
      <c r="A17" s="283"/>
      <c r="B17" s="1"/>
      <c r="C17" s="358"/>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
    </row>
    <row r="18" spans="1:38" ht="11.1" customHeight="1">
      <c r="A18" s="283"/>
      <c r="B18" s="1"/>
      <c r="C18" s="358"/>
      <c r="D18" s="1524"/>
      <c r="E18" s="1524"/>
      <c r="F18" s="1524"/>
      <c r="G18" s="1524"/>
      <c r="H18" s="1524"/>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c r="AL18" s="1"/>
    </row>
    <row r="19" spans="1:38" ht="13.7" customHeight="1">
      <c r="A19" s="283"/>
      <c r="B19" s="1"/>
      <c r="C19" s="358"/>
      <c r="D19" s="1524" t="s">
        <v>2238</v>
      </c>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
    </row>
    <row r="20" spans="1:38">
      <c r="A20" s="283"/>
      <c r="B20" s="1"/>
      <c r="C20" s="358"/>
      <c r="D20" s="1524"/>
      <c r="E20" s="1524"/>
      <c r="F20" s="1524"/>
      <c r="G20" s="1524"/>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
    </row>
    <row r="21" spans="1:38">
      <c r="A21" s="283"/>
      <c r="B21" s="1"/>
      <c r="C21" s="358"/>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
    </row>
    <row r="22" spans="1:38">
      <c r="A22" s="283"/>
      <c r="B22" s="1"/>
      <c r="C22" s="358"/>
      <c r="D22" s="1524"/>
      <c r="E22" s="1524"/>
      <c r="F22" s="1524"/>
      <c r="G22" s="1524"/>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
    </row>
    <row r="23" spans="1:38">
      <c r="A23" s="283"/>
      <c r="B23" s="1"/>
      <c r="C23" s="358"/>
      <c r="D23" s="1524"/>
      <c r="E23" s="1524"/>
      <c r="F23" s="1524"/>
      <c r="G23" s="1524"/>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1"/>
    </row>
    <row r="24" spans="1:38">
      <c r="A24" s="283"/>
      <c r="B24" s="1"/>
      <c r="C24" s="358"/>
      <c r="D24" s="1524"/>
      <c r="E24" s="1524"/>
      <c r="F24" s="1524"/>
      <c r="G24" s="1524"/>
      <c r="H24" s="1524"/>
      <c r="I24" s="1524"/>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1"/>
    </row>
    <row r="25" spans="1:38">
      <c r="A25" s="283"/>
      <c r="B25" s="1"/>
      <c r="C25" s="358"/>
      <c r="D25" s="1524"/>
      <c r="E25" s="1524"/>
      <c r="F25" s="1524"/>
      <c r="G25" s="1524"/>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1"/>
    </row>
    <row r="26" spans="1:38">
      <c r="A26" s="283"/>
      <c r="B26" s="1"/>
      <c r="C26" s="358"/>
      <c r="D26" s="288"/>
      <c r="E26" s="1535" t="s">
        <v>2290</v>
      </c>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1"/>
    </row>
    <row r="27" spans="1:38">
      <c r="A27" s="283"/>
      <c r="B27" s="1"/>
      <c r="C27" s="358"/>
      <c r="D27" s="272"/>
      <c r="E27" s="1535" t="s">
        <v>2291</v>
      </c>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4" t="s">
        <v>2235</v>
      </c>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
    </row>
    <row r="30" spans="1:38">
      <c r="A30" s="283"/>
      <c r="B30" s="1"/>
      <c r="C30" s="1"/>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
    </row>
    <row r="31" spans="1:38">
      <c r="A31" s="283"/>
      <c r="B31" s="1"/>
      <c r="C31" s="1"/>
      <c r="D31" s="1044"/>
      <c r="E31" s="1536" t="s">
        <v>1391</v>
      </c>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
    </row>
    <row r="32" spans="1:38">
      <c r="A32" s="283"/>
      <c r="B32" s="1"/>
      <c r="C32" s="1"/>
      <c r="D32" s="1044"/>
      <c r="E32" s="1536" t="s">
        <v>1235</v>
      </c>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153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4" t="s">
        <v>1847</v>
      </c>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
    </row>
    <row r="37" spans="1:38">
      <c r="A37" s="283"/>
      <c r="B37" s="1"/>
      <c r="C37" s="358"/>
      <c r="D37" s="283"/>
      <c r="E37" s="283"/>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4" t="s">
        <v>2062</v>
      </c>
      <c r="G42" s="1524"/>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
    </row>
    <row r="43" spans="1:38">
      <c r="A43" s="283"/>
      <c r="B43" s="1"/>
      <c r="C43" s="358"/>
      <c r="D43" s="283"/>
      <c r="E43" s="283"/>
      <c r="F43" s="1524"/>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
    </row>
    <row r="44" spans="1:38">
      <c r="A44" s="283"/>
      <c r="B44" s="1"/>
      <c r="C44" s="358"/>
      <c r="D44" s="283"/>
      <c r="E44" s="283"/>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6" t="s">
        <v>2064</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499"/>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499"/>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499" t="s">
        <v>213</v>
      </c>
      <c r="G51" s="1527" t="s">
        <v>1848</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499"/>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46"/>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4" t="s">
        <v>1851</v>
      </c>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
    </row>
    <row r="59" spans="1:38">
      <c r="A59" s="283"/>
      <c r="B59" s="1"/>
      <c r="C59" s="358"/>
      <c r="D59" s="283"/>
      <c r="E59" s="283"/>
      <c r="F59" s="426"/>
      <c r="G59" s="1524"/>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
    </row>
    <row r="60" spans="1:38">
      <c r="A60" s="283"/>
      <c r="B60" s="1"/>
      <c r="C60" s="358"/>
      <c r="D60" s="283"/>
      <c r="E60" s="283"/>
      <c r="F60" s="426"/>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
    </row>
    <row r="61" spans="1:38">
      <c r="A61" s="283"/>
      <c r="B61" s="1"/>
      <c r="C61" s="358"/>
      <c r="D61" s="283"/>
      <c r="E61" s="283"/>
      <c r="F61" s="426" t="s">
        <v>213</v>
      </c>
      <c r="G61" s="1524" t="s">
        <v>1850</v>
      </c>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
    </row>
    <row r="62" spans="1:38">
      <c r="A62" s="283"/>
      <c r="B62" s="1"/>
      <c r="C62" s="358"/>
      <c r="D62" s="283"/>
      <c r="E62" s="283"/>
      <c r="F62" s="426"/>
      <c r="G62" s="1524"/>
      <c r="H62" s="1524"/>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c r="AI62" s="1524"/>
      <c r="AJ62" s="1524"/>
      <c r="AK62" s="1524"/>
      <c r="AL62" s="1"/>
    </row>
    <row r="63" spans="1:38">
      <c r="A63" s="283"/>
      <c r="B63" s="1"/>
      <c r="C63" s="358"/>
      <c r="D63" s="283"/>
      <c r="E63" s="283"/>
      <c r="F63" s="1047"/>
      <c r="G63" s="1524"/>
      <c r="H63" s="1524"/>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c r="AI63" s="1524"/>
      <c r="AJ63" s="1524"/>
      <c r="AK63" s="1524"/>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4" t="s">
        <v>1852</v>
      </c>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c r="AL65" s="1"/>
    </row>
    <row r="66" spans="1:38">
      <c r="A66" s="283"/>
      <c r="B66" s="1"/>
      <c r="C66" s="358"/>
      <c r="D66" s="283"/>
      <c r="E66" s="283"/>
      <c r="F66" s="499"/>
      <c r="G66" s="1524"/>
      <c r="H66" s="1524"/>
      <c r="I66" s="1524"/>
      <c r="J66" s="1524"/>
      <c r="K66" s="152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c r="AL66" s="1"/>
    </row>
    <row r="67" spans="1:38">
      <c r="A67" s="283"/>
      <c r="B67" s="1"/>
      <c r="C67" s="358"/>
      <c r="D67" s="283"/>
      <c r="E67" s="283"/>
      <c r="F67" s="499" t="s">
        <v>213</v>
      </c>
      <c r="G67" s="1524" t="s">
        <v>1853</v>
      </c>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c r="AL67" s="1"/>
    </row>
    <row r="68" spans="1:38">
      <c r="A68" s="283"/>
      <c r="B68" s="1"/>
      <c r="C68" s="358"/>
      <c r="D68" s="283"/>
      <c r="E68" s="283"/>
      <c r="F68" s="499"/>
      <c r="G68" s="1524"/>
      <c r="H68" s="1524"/>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4"/>
      <c r="AG68" s="1524"/>
      <c r="AH68" s="1524"/>
      <c r="AI68" s="1524"/>
      <c r="AJ68" s="1524"/>
      <c r="AK68" s="1524"/>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4" t="s">
        <v>1868</v>
      </c>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
    </row>
    <row r="76" spans="1:38">
      <c r="A76" s="283"/>
      <c r="B76" s="1"/>
      <c r="C76" s="358"/>
      <c r="D76" s="283"/>
      <c r="E76" s="283"/>
      <c r="F76" s="283"/>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
    </row>
    <row r="77" spans="1:38">
      <c r="A77" s="283"/>
      <c r="B77" s="1"/>
      <c r="C77" s="358"/>
      <c r="D77" s="283"/>
      <c r="E77" s="283"/>
      <c r="F77" s="283"/>
      <c r="G77" s="1524"/>
      <c r="H77" s="1524"/>
      <c r="I77" s="1524"/>
      <c r="J77" s="1524"/>
      <c r="K77" s="1524"/>
      <c r="L77" s="1524"/>
      <c r="M77" s="1524"/>
      <c r="N77" s="1524"/>
      <c r="O77" s="1524"/>
      <c r="P77" s="1524"/>
      <c r="Q77" s="1524"/>
      <c r="R77" s="1524"/>
      <c r="S77" s="1524"/>
      <c r="T77" s="1524"/>
      <c r="U77" s="1524"/>
      <c r="V77" s="1524"/>
      <c r="W77" s="1524"/>
      <c r="X77" s="1524"/>
      <c r="Y77" s="1524"/>
      <c r="Z77" s="1524"/>
      <c r="AA77" s="1524"/>
      <c r="AB77" s="1524"/>
      <c r="AC77" s="1524"/>
      <c r="AD77" s="1524"/>
      <c r="AE77" s="1524"/>
      <c r="AF77" s="1524"/>
      <c r="AG77" s="1524"/>
      <c r="AH77" s="1524"/>
      <c r="AI77" s="1524"/>
      <c r="AJ77" s="1524"/>
      <c r="AK77" s="1524"/>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4" t="s">
        <v>1869</v>
      </c>
      <c r="H79" s="1524"/>
      <c r="I79" s="1524"/>
      <c r="J79" s="1524"/>
      <c r="K79" s="1524"/>
      <c r="L79" s="1524"/>
      <c r="M79" s="1524"/>
      <c r="N79" s="1524"/>
      <c r="O79" s="1524"/>
      <c r="P79" s="1524"/>
      <c r="Q79" s="1524"/>
      <c r="R79" s="1524"/>
      <c r="S79" s="1524"/>
      <c r="T79" s="1524"/>
      <c r="U79" s="1524"/>
      <c r="V79" s="1524"/>
      <c r="W79" s="1524"/>
      <c r="X79" s="1524"/>
      <c r="Y79" s="1524"/>
      <c r="Z79" s="1524"/>
      <c r="AA79" s="1524"/>
      <c r="AB79" s="1524"/>
      <c r="AC79" s="1524"/>
      <c r="AD79" s="1524"/>
      <c r="AE79" s="1524"/>
      <c r="AF79" s="1524"/>
      <c r="AG79" s="1524"/>
      <c r="AH79" s="1524"/>
      <c r="AI79" s="1524"/>
      <c r="AJ79" s="1524"/>
      <c r="AK79" s="1524"/>
      <c r="AL79" s="1"/>
    </row>
    <row r="80" spans="1:38">
      <c r="A80" s="283"/>
      <c r="B80" s="1"/>
      <c r="C80" s="358"/>
      <c r="D80" s="283"/>
      <c r="E80" s="283"/>
      <c r="F80" s="283"/>
      <c r="G80" s="1524"/>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c r="AL80" s="1"/>
    </row>
    <row r="81" spans="1:38">
      <c r="A81" s="283"/>
      <c r="B81" s="1"/>
      <c r="C81" s="358"/>
      <c r="D81" s="283"/>
      <c r="E81" s="283"/>
      <c r="F81" s="1"/>
      <c r="G81" s="1524"/>
      <c r="H81" s="1524"/>
      <c r="I81" s="1524"/>
      <c r="J81" s="1524"/>
      <c r="K81" s="1524"/>
      <c r="L81" s="1524"/>
      <c r="M81" s="1524"/>
      <c r="N81" s="1524"/>
      <c r="O81" s="1524"/>
      <c r="P81" s="1524"/>
      <c r="Q81" s="1524"/>
      <c r="R81" s="1524"/>
      <c r="S81" s="1524"/>
      <c r="T81" s="1524"/>
      <c r="U81" s="1524"/>
      <c r="V81" s="1524"/>
      <c r="W81" s="1524"/>
      <c r="X81" s="1524"/>
      <c r="Y81" s="1524"/>
      <c r="Z81" s="1524"/>
      <c r="AA81" s="1524"/>
      <c r="AB81" s="1524"/>
      <c r="AC81" s="1524"/>
      <c r="AD81" s="1524"/>
      <c r="AE81" s="1524"/>
      <c r="AF81" s="1524"/>
      <c r="AG81" s="1524"/>
      <c r="AH81" s="1524"/>
      <c r="AI81" s="1524"/>
      <c r="AJ81" s="1524"/>
      <c r="AK81" s="1524"/>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4" t="s">
        <v>1854</v>
      </c>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
    </row>
    <row r="84" spans="1:38">
      <c r="A84" s="283"/>
      <c r="B84" s="1"/>
      <c r="C84" s="358"/>
      <c r="D84" s="283"/>
      <c r="E84" s="283"/>
      <c r="F84" s="1"/>
      <c r="G84" s="1524"/>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4" t="s">
        <v>1855</v>
      </c>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c r="AL86" s="1"/>
    </row>
    <row r="87" spans="1:38">
      <c r="A87" s="283"/>
      <c r="B87" s="1"/>
      <c r="C87" s="358"/>
      <c r="D87" s="283"/>
      <c r="E87" s="283"/>
      <c r="F87" s="1"/>
      <c r="G87" s="1524"/>
      <c r="H87" s="1524"/>
      <c r="I87" s="1524"/>
      <c r="J87" s="1524"/>
      <c r="K87" s="1524"/>
      <c r="L87" s="1524"/>
      <c r="M87" s="1524"/>
      <c r="N87" s="1524"/>
      <c r="O87" s="1524"/>
      <c r="P87" s="1524"/>
      <c r="Q87" s="1524"/>
      <c r="R87" s="1524"/>
      <c r="S87" s="1524"/>
      <c r="T87" s="1524"/>
      <c r="U87" s="1524"/>
      <c r="V87" s="1524"/>
      <c r="W87" s="1524"/>
      <c r="X87" s="1524"/>
      <c r="Y87" s="1524"/>
      <c r="Z87" s="1524"/>
      <c r="AA87" s="1524"/>
      <c r="AB87" s="1524"/>
      <c r="AC87" s="1524"/>
      <c r="AD87" s="1524"/>
      <c r="AE87" s="1524"/>
      <c r="AF87" s="1524"/>
      <c r="AG87" s="1524"/>
      <c r="AH87" s="1524"/>
      <c r="AI87" s="1524"/>
      <c r="AJ87" s="1524"/>
      <c r="AK87" s="1524"/>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4" t="s">
        <v>1861</v>
      </c>
      <c r="H89" s="1524"/>
      <c r="I89" s="1524"/>
      <c r="J89" s="1524"/>
      <c r="K89" s="1524"/>
      <c r="L89" s="1524"/>
      <c r="M89" s="1524"/>
      <c r="N89" s="1524"/>
      <c r="O89" s="1524"/>
      <c r="P89" s="1524"/>
      <c r="Q89" s="1524"/>
      <c r="R89" s="1524"/>
      <c r="S89" s="1524"/>
      <c r="T89" s="1524"/>
      <c r="U89" s="1524"/>
      <c r="V89" s="1524"/>
      <c r="W89" s="1524"/>
      <c r="X89" s="1524"/>
      <c r="Y89" s="1524"/>
      <c r="Z89" s="1524"/>
      <c r="AA89" s="1524"/>
      <c r="AB89" s="1524"/>
      <c r="AC89" s="1524"/>
      <c r="AD89" s="1524"/>
      <c r="AE89" s="1524"/>
      <c r="AF89" s="1524"/>
      <c r="AG89" s="1524"/>
      <c r="AH89" s="1524"/>
      <c r="AI89" s="1524"/>
      <c r="AJ89" s="1524"/>
      <c r="AK89" s="1524"/>
      <c r="AL89" s="1"/>
    </row>
    <row r="90" spans="1:38">
      <c r="A90" s="283"/>
      <c r="B90" s="1"/>
      <c r="C90" s="358"/>
      <c r="D90" s="283"/>
      <c r="E90" s="283"/>
      <c r="F90" s="283"/>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
    </row>
    <row r="91" spans="1:38">
      <c r="A91" s="283"/>
      <c r="B91" s="1"/>
      <c r="C91" s="358"/>
      <c r="D91" s="283"/>
      <c r="E91" s="283"/>
      <c r="F91" s="283"/>
      <c r="G91" s="1524"/>
      <c r="H91" s="1524"/>
      <c r="I91" s="1524"/>
      <c r="J91" s="1524"/>
      <c r="K91" s="1524"/>
      <c r="L91" s="1524"/>
      <c r="M91" s="1524"/>
      <c r="N91" s="1524"/>
      <c r="O91" s="1524"/>
      <c r="P91" s="1524"/>
      <c r="Q91" s="1524"/>
      <c r="R91" s="1524"/>
      <c r="S91" s="1524"/>
      <c r="T91" s="1524"/>
      <c r="U91" s="1524"/>
      <c r="V91" s="1524"/>
      <c r="W91" s="1524"/>
      <c r="X91" s="1524"/>
      <c r="Y91" s="1524"/>
      <c r="Z91" s="1524"/>
      <c r="AA91" s="1524"/>
      <c r="AB91" s="1524"/>
      <c r="AC91" s="1524"/>
      <c r="AD91" s="1524"/>
      <c r="AE91" s="1524"/>
      <c r="AF91" s="1524"/>
      <c r="AG91" s="1524"/>
      <c r="AH91" s="1524"/>
      <c r="AI91" s="1524"/>
      <c r="AJ91" s="1524"/>
      <c r="AK91" s="1524"/>
      <c r="AL91" s="1"/>
    </row>
    <row r="92" spans="1:38">
      <c r="A92" s="283"/>
      <c r="B92" s="1"/>
      <c r="C92" s="358"/>
      <c r="D92" s="283"/>
      <c r="E92" s="283"/>
      <c r="F92" s="283"/>
      <c r="G92" s="1524"/>
      <c r="H92" s="1524"/>
      <c r="I92" s="1524"/>
      <c r="J92" s="1524"/>
      <c r="K92" s="1524"/>
      <c r="L92" s="1524"/>
      <c r="M92" s="1524"/>
      <c r="N92" s="1524"/>
      <c r="O92" s="1524"/>
      <c r="P92" s="1524"/>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5" t="s">
        <v>1862</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49"/>
    </row>
    <row r="95" spans="1:38">
      <c r="A95" s="1048"/>
      <c r="B95" s="1049"/>
      <c r="C95" s="1050"/>
      <c r="D95" s="1048"/>
      <c r="E95" s="1048"/>
      <c r="F95" s="1049"/>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49"/>
    </row>
    <row r="96" spans="1:38">
      <c r="A96" s="1048"/>
      <c r="B96" s="1049"/>
      <c r="C96" s="1050"/>
      <c r="D96" s="1048"/>
      <c r="E96" s="1048"/>
      <c r="F96" s="1049"/>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49"/>
    </row>
    <row r="97" spans="1:38">
      <c r="A97" s="1048"/>
      <c r="B97" s="1049"/>
      <c r="C97" s="1050"/>
      <c r="D97" s="1048"/>
      <c r="E97" s="1048"/>
      <c r="F97" s="1049"/>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4" t="s">
        <v>1863</v>
      </c>
      <c r="H99" s="1524"/>
      <c r="I99" s="1524"/>
      <c r="J99" s="1524"/>
      <c r="K99" s="1524"/>
      <c r="L99" s="1524"/>
      <c r="M99" s="1524"/>
      <c r="N99" s="1524"/>
      <c r="O99" s="1524"/>
      <c r="P99" s="1524"/>
      <c r="Q99" s="1524"/>
      <c r="R99" s="1524"/>
      <c r="S99" s="1524"/>
      <c r="T99" s="1524"/>
      <c r="U99" s="1524"/>
      <c r="V99" s="1524"/>
      <c r="W99" s="1524"/>
      <c r="X99" s="1524"/>
      <c r="Y99" s="1524"/>
      <c r="Z99" s="1524"/>
      <c r="AA99" s="1524"/>
      <c r="AB99" s="1524"/>
      <c r="AC99" s="1524"/>
      <c r="AD99" s="1524"/>
      <c r="AE99" s="1524"/>
      <c r="AF99" s="1524"/>
      <c r="AG99" s="1524"/>
      <c r="AH99" s="1524"/>
      <c r="AI99" s="1524"/>
      <c r="AJ99" s="1524"/>
      <c r="AK99" s="1524"/>
      <c r="AL99" s="1"/>
    </row>
    <row r="100" spans="1:38">
      <c r="A100" s="283"/>
      <c r="B100" s="1"/>
      <c r="C100" s="358"/>
      <c r="D100" s="283"/>
      <c r="E100" s="283"/>
      <c r="F100" s="1"/>
      <c r="G100" s="1524"/>
      <c r="H100" s="1524"/>
      <c r="I100" s="1524"/>
      <c r="J100" s="1524"/>
      <c r="K100" s="1524"/>
      <c r="L100" s="1524"/>
      <c r="M100" s="1524"/>
      <c r="N100" s="1524"/>
      <c r="O100" s="1524"/>
      <c r="P100" s="1524"/>
      <c r="Q100" s="1524"/>
      <c r="R100" s="1524"/>
      <c r="S100" s="1524"/>
      <c r="T100" s="1524"/>
      <c r="U100" s="1524"/>
      <c r="V100" s="1524"/>
      <c r="W100" s="1524"/>
      <c r="X100" s="1524"/>
      <c r="Y100" s="1524"/>
      <c r="Z100" s="1524"/>
      <c r="AA100" s="1524"/>
      <c r="AB100" s="1524"/>
      <c r="AC100" s="1524"/>
      <c r="AD100" s="1524"/>
      <c r="AE100" s="1524"/>
      <c r="AF100" s="1524"/>
      <c r="AG100" s="1524"/>
      <c r="AH100" s="1524"/>
      <c r="AI100" s="1524"/>
      <c r="AJ100" s="1524"/>
      <c r="AK100" s="1524"/>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4" t="s">
        <v>1864</v>
      </c>
      <c r="H102" s="1524"/>
      <c r="I102" s="1524"/>
      <c r="J102" s="1524"/>
      <c r="K102" s="1524"/>
      <c r="L102" s="1524"/>
      <c r="M102" s="1524"/>
      <c r="N102" s="1524"/>
      <c r="O102" s="1524"/>
      <c r="P102" s="1524"/>
      <c r="Q102" s="1524"/>
      <c r="R102" s="1524"/>
      <c r="S102" s="1524"/>
      <c r="T102" s="1524"/>
      <c r="U102" s="1524"/>
      <c r="V102" s="1524"/>
      <c r="W102" s="1524"/>
      <c r="X102" s="1524"/>
      <c r="Y102" s="1524"/>
      <c r="Z102" s="1524"/>
      <c r="AA102" s="1524"/>
      <c r="AB102" s="1524"/>
      <c r="AC102" s="1524"/>
      <c r="AD102" s="1524"/>
      <c r="AE102" s="1524"/>
      <c r="AF102" s="1524"/>
      <c r="AG102" s="1524"/>
      <c r="AH102" s="1524"/>
      <c r="AI102" s="1524"/>
      <c r="AJ102" s="1524"/>
      <c r="AK102" s="1524"/>
      <c r="AL102" s="1"/>
    </row>
    <row r="103" spans="1:38">
      <c r="A103" s="283"/>
      <c r="B103" s="1"/>
      <c r="C103" s="358"/>
      <c r="D103" s="283"/>
      <c r="E103" s="283"/>
      <c r="F103" s="1"/>
      <c r="G103" s="1524"/>
      <c r="H103" s="1524"/>
      <c r="I103" s="1524"/>
      <c r="J103" s="1524"/>
      <c r="K103" s="1524"/>
      <c r="L103" s="1524"/>
      <c r="M103" s="1524"/>
      <c r="N103" s="1524"/>
      <c r="O103" s="1524"/>
      <c r="P103" s="1524"/>
      <c r="Q103" s="1524"/>
      <c r="R103" s="1524"/>
      <c r="S103" s="1524"/>
      <c r="T103" s="1524"/>
      <c r="U103" s="1524"/>
      <c r="V103" s="1524"/>
      <c r="W103" s="1524"/>
      <c r="X103" s="1524"/>
      <c r="Y103" s="1524"/>
      <c r="Z103" s="1524"/>
      <c r="AA103" s="1524"/>
      <c r="AB103" s="1524"/>
      <c r="AC103" s="1524"/>
      <c r="AD103" s="1524"/>
      <c r="AE103" s="1524"/>
      <c r="AF103" s="1524"/>
      <c r="AG103" s="1524"/>
      <c r="AH103" s="1524"/>
      <c r="AI103" s="1524"/>
      <c r="AJ103" s="1524"/>
      <c r="AK103" s="1524"/>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4" t="s">
        <v>1865</v>
      </c>
      <c r="H105" s="1524"/>
      <c r="I105" s="1524"/>
      <c r="J105" s="1524"/>
      <c r="K105" s="1524"/>
      <c r="L105" s="1524"/>
      <c r="M105" s="1524"/>
      <c r="N105" s="1524"/>
      <c r="O105" s="1524"/>
      <c r="P105" s="1524"/>
      <c r="Q105" s="1524"/>
      <c r="R105" s="1524"/>
      <c r="S105" s="1524"/>
      <c r="T105" s="1524"/>
      <c r="U105" s="1524"/>
      <c r="V105" s="1524"/>
      <c r="W105" s="1524"/>
      <c r="X105" s="1524"/>
      <c r="Y105" s="1524"/>
      <c r="Z105" s="1524"/>
      <c r="AA105" s="1524"/>
      <c r="AB105" s="1524"/>
      <c r="AC105" s="1524"/>
      <c r="AD105" s="1524"/>
      <c r="AE105" s="1524"/>
      <c r="AF105" s="1524"/>
      <c r="AG105" s="1524"/>
      <c r="AH105" s="1524"/>
      <c r="AI105" s="1524"/>
      <c r="AJ105" s="1524"/>
      <c r="AK105" s="1524"/>
      <c r="AL105" s="1"/>
    </row>
    <row r="106" spans="1:38">
      <c r="A106" s="288"/>
      <c r="B106" s="272"/>
      <c r="C106" s="359"/>
      <c r="D106" s="288"/>
      <c r="E106" s="288"/>
      <c r="F106" s="288"/>
      <c r="G106" s="1524"/>
      <c r="H106" s="1524"/>
      <c r="I106" s="1524"/>
      <c r="J106" s="1524"/>
      <c r="K106" s="1524"/>
      <c r="L106" s="1524"/>
      <c r="M106" s="1524"/>
      <c r="N106" s="1524"/>
      <c r="O106" s="1524"/>
      <c r="P106" s="1524"/>
      <c r="Q106" s="1524"/>
      <c r="R106" s="1524"/>
      <c r="S106" s="1524"/>
      <c r="T106" s="1524"/>
      <c r="U106" s="1524"/>
      <c r="V106" s="1524"/>
      <c r="W106" s="1524"/>
      <c r="X106" s="1524"/>
      <c r="Y106" s="1524"/>
      <c r="Z106" s="1524"/>
      <c r="AA106" s="1524"/>
      <c r="AB106" s="1524"/>
      <c r="AC106" s="1524"/>
      <c r="AD106" s="1524"/>
      <c r="AE106" s="1524"/>
      <c r="AF106" s="1524"/>
      <c r="AG106" s="1524"/>
      <c r="AH106" s="1524"/>
      <c r="AI106" s="1524"/>
      <c r="AJ106" s="1524"/>
      <c r="AK106" s="1524"/>
      <c r="AL106" s="272"/>
    </row>
    <row r="107" spans="1:38">
      <c r="A107" s="288"/>
      <c r="B107" s="272"/>
      <c r="C107" s="359"/>
      <c r="D107" s="359"/>
      <c r="E107" s="288"/>
      <c r="F107" s="288"/>
      <c r="G107" s="1524"/>
      <c r="H107" s="1524"/>
      <c r="I107" s="1524"/>
      <c r="J107" s="1524"/>
      <c r="K107" s="1524"/>
      <c r="L107" s="1524"/>
      <c r="M107" s="1524"/>
      <c r="N107" s="1524"/>
      <c r="O107" s="1524"/>
      <c r="P107" s="1524"/>
      <c r="Q107" s="1524"/>
      <c r="R107" s="1524"/>
      <c r="S107" s="1524"/>
      <c r="T107" s="1524"/>
      <c r="U107" s="1524"/>
      <c r="V107" s="1524"/>
      <c r="W107" s="1524"/>
      <c r="X107" s="1524"/>
      <c r="Y107" s="1524"/>
      <c r="Z107" s="1524"/>
      <c r="AA107" s="1524"/>
      <c r="AB107" s="1524"/>
      <c r="AC107" s="1524"/>
      <c r="AD107" s="1524"/>
      <c r="AE107" s="1524"/>
      <c r="AF107" s="1524"/>
      <c r="AG107" s="1524"/>
      <c r="AH107" s="1524"/>
      <c r="AI107" s="1524"/>
      <c r="AJ107" s="1524"/>
      <c r="AK107" s="1524"/>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4" t="s">
        <v>1866</v>
      </c>
      <c r="H109" s="1524"/>
      <c r="I109" s="1524"/>
      <c r="J109" s="1524"/>
      <c r="K109" s="1524"/>
      <c r="L109" s="1524"/>
      <c r="M109" s="1524"/>
      <c r="N109" s="1524"/>
      <c r="O109" s="1524"/>
      <c r="P109" s="1524"/>
      <c r="Q109" s="1524"/>
      <c r="R109" s="1524"/>
      <c r="S109" s="1524"/>
      <c r="T109" s="1524"/>
      <c r="U109" s="1524"/>
      <c r="V109" s="1524"/>
      <c r="W109" s="1524"/>
      <c r="X109" s="1524"/>
      <c r="Y109" s="1524"/>
      <c r="Z109" s="1524"/>
      <c r="AA109" s="1524"/>
      <c r="AB109" s="1524"/>
      <c r="AC109" s="1524"/>
      <c r="AD109" s="1524"/>
      <c r="AE109" s="1524"/>
      <c r="AF109" s="1524"/>
      <c r="AG109" s="1524"/>
      <c r="AH109" s="1524"/>
      <c r="AI109" s="1524"/>
      <c r="AJ109" s="1524"/>
      <c r="AK109" s="1524"/>
      <c r="AL109" s="1"/>
    </row>
    <row r="110" spans="1:38">
      <c r="A110" s="283"/>
      <c r="B110" s="1"/>
      <c r="C110" s="358"/>
      <c r="D110" s="358"/>
      <c r="E110" s="283"/>
      <c r="F110" s="283"/>
      <c r="G110" s="1524"/>
      <c r="H110" s="1524"/>
      <c r="I110" s="1524"/>
      <c r="J110" s="1524"/>
      <c r="K110" s="1524"/>
      <c r="L110" s="1524"/>
      <c r="M110" s="1524"/>
      <c r="N110" s="1524"/>
      <c r="O110" s="1524"/>
      <c r="P110" s="1524"/>
      <c r="Q110" s="1524"/>
      <c r="R110" s="1524"/>
      <c r="S110" s="1524"/>
      <c r="T110" s="1524"/>
      <c r="U110" s="1524"/>
      <c r="V110" s="1524"/>
      <c r="W110" s="1524"/>
      <c r="X110" s="1524"/>
      <c r="Y110" s="1524"/>
      <c r="Z110" s="1524"/>
      <c r="AA110" s="1524"/>
      <c r="AB110" s="1524"/>
      <c r="AC110" s="1524"/>
      <c r="AD110" s="1524"/>
      <c r="AE110" s="1524"/>
      <c r="AF110" s="1524"/>
      <c r="AG110" s="1524"/>
      <c r="AH110" s="1524"/>
      <c r="AI110" s="1524"/>
      <c r="AJ110" s="1524"/>
      <c r="AK110" s="1524"/>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2" t="s">
        <v>1867</v>
      </c>
      <c r="F112" s="1532"/>
      <c r="G112" s="1532"/>
      <c r="H112" s="1532"/>
      <c r="I112" s="1532"/>
      <c r="J112" s="1532"/>
      <c r="K112" s="1532"/>
      <c r="L112" s="1532"/>
      <c r="M112" s="1532"/>
      <c r="N112" s="1532"/>
      <c r="O112" s="1532"/>
      <c r="P112" s="1532"/>
      <c r="Q112" s="1532"/>
      <c r="R112" s="1532"/>
      <c r="S112" s="1532"/>
      <c r="T112" s="1532"/>
      <c r="U112" s="1532"/>
      <c r="V112" s="1532"/>
      <c r="W112" s="1532"/>
      <c r="X112" s="1532"/>
      <c r="Y112" s="1532"/>
      <c r="Z112" s="1532"/>
      <c r="AA112" s="1532"/>
      <c r="AB112" s="1532"/>
      <c r="AC112" s="1532"/>
      <c r="AD112" s="1532"/>
      <c r="AE112" s="1532"/>
      <c r="AF112" s="1532"/>
      <c r="AG112" s="1532"/>
      <c r="AH112" s="1532"/>
      <c r="AI112" s="1532"/>
      <c r="AJ112" s="1532"/>
      <c r="AK112" s="1532"/>
      <c r="AL112" s="1"/>
    </row>
    <row r="113" spans="1:38">
      <c r="A113" s="283"/>
      <c r="B113" s="1"/>
      <c r="C113" s="1"/>
      <c r="D113" s="1051"/>
      <c r="E113" s="1532"/>
      <c r="F113" s="1532"/>
      <c r="G113" s="1532"/>
      <c r="H113" s="1532"/>
      <c r="I113" s="1532"/>
      <c r="J113" s="1532"/>
      <c r="K113" s="1532"/>
      <c r="L113" s="1532"/>
      <c r="M113" s="1532"/>
      <c r="N113" s="1532"/>
      <c r="O113" s="1532"/>
      <c r="P113" s="1532"/>
      <c r="Q113" s="1532"/>
      <c r="R113" s="1532"/>
      <c r="S113" s="1532"/>
      <c r="T113" s="1532"/>
      <c r="U113" s="1532"/>
      <c r="V113" s="1532"/>
      <c r="W113" s="1532"/>
      <c r="X113" s="1532"/>
      <c r="Y113" s="1532"/>
      <c r="Z113" s="1532"/>
      <c r="AA113" s="1532"/>
      <c r="AB113" s="1532"/>
      <c r="AC113" s="1532"/>
      <c r="AD113" s="1532"/>
      <c r="AE113" s="1532"/>
      <c r="AF113" s="1532"/>
      <c r="AG113" s="1532"/>
      <c r="AH113" s="1532"/>
      <c r="AI113" s="1532"/>
      <c r="AJ113" s="1532"/>
      <c r="AK113" s="1532"/>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4" t="s">
        <v>1870</v>
      </c>
      <c r="F145" s="1524"/>
      <c r="G145" s="1524"/>
      <c r="H145" s="1524"/>
      <c r="I145" s="1524"/>
      <c r="J145" s="1524"/>
      <c r="K145" s="1524"/>
      <c r="L145" s="1524"/>
      <c r="M145" s="1524"/>
      <c r="N145" s="1524"/>
      <c r="O145" s="1524"/>
      <c r="P145" s="1524"/>
      <c r="Q145" s="1524"/>
      <c r="R145" s="1524"/>
      <c r="S145" s="1524"/>
      <c r="T145" s="1524"/>
      <c r="U145" s="1524"/>
      <c r="V145" s="1524"/>
      <c r="W145" s="1524"/>
      <c r="X145" s="1524"/>
      <c r="Y145" s="1524"/>
      <c r="Z145" s="1524"/>
      <c r="AA145" s="1524"/>
      <c r="AB145" s="1524"/>
      <c r="AC145" s="1524"/>
      <c r="AD145" s="1524"/>
      <c r="AE145" s="1524"/>
      <c r="AF145" s="1524"/>
      <c r="AG145" s="1524"/>
      <c r="AH145" s="1524"/>
      <c r="AI145" s="1524"/>
      <c r="AJ145" s="1524"/>
      <c r="AK145" s="1524"/>
      <c r="AL145" s="1"/>
    </row>
    <row r="146" spans="1:38">
      <c r="A146" s="1"/>
      <c r="B146" s="1"/>
      <c r="C146" s="1"/>
      <c r="D146" s="1"/>
      <c r="E146" s="1524"/>
      <c r="F146" s="1524"/>
      <c r="G146" s="1524"/>
      <c r="H146" s="1524"/>
      <c r="I146" s="1524"/>
      <c r="J146" s="1524"/>
      <c r="K146" s="1524"/>
      <c r="L146" s="1524"/>
      <c r="M146" s="1524"/>
      <c r="N146" s="1524"/>
      <c r="O146" s="1524"/>
      <c r="P146" s="1524"/>
      <c r="Q146" s="1524"/>
      <c r="R146" s="1524"/>
      <c r="S146" s="1524"/>
      <c r="T146" s="1524"/>
      <c r="U146" s="1524"/>
      <c r="V146" s="1524"/>
      <c r="W146" s="1524"/>
      <c r="X146" s="1524"/>
      <c r="Y146" s="1524"/>
      <c r="Z146" s="1524"/>
      <c r="AA146" s="1524"/>
      <c r="AB146" s="1524"/>
      <c r="AC146" s="1524"/>
      <c r="AD146" s="1524"/>
      <c r="AE146" s="1524"/>
      <c r="AF146" s="1524"/>
      <c r="AG146" s="1524"/>
      <c r="AH146" s="1524"/>
      <c r="AI146" s="1524"/>
      <c r="AJ146" s="1524"/>
      <c r="AK146" s="152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4" t="s">
        <v>1871</v>
      </c>
      <c r="H158" s="1524"/>
      <c r="I158" s="1524"/>
      <c r="J158" s="1524"/>
      <c r="K158" s="1524"/>
      <c r="L158" s="1524"/>
      <c r="M158" s="1524"/>
      <c r="N158" s="1524"/>
      <c r="O158" s="1524"/>
      <c r="P158" s="1524"/>
      <c r="Q158" s="1524"/>
      <c r="R158" s="1524"/>
      <c r="S158" s="1524"/>
      <c r="T158" s="1524"/>
      <c r="U158" s="1524"/>
      <c r="V158" s="1524"/>
      <c r="W158" s="1524"/>
      <c r="X158" s="1524"/>
      <c r="Y158" s="1524"/>
      <c r="Z158" s="1524"/>
      <c r="AA158" s="1524"/>
      <c r="AB158" s="1524"/>
      <c r="AC158" s="1524"/>
      <c r="AD158" s="1524"/>
      <c r="AE158" s="1524"/>
      <c r="AF158" s="1524"/>
      <c r="AG158" s="1524"/>
      <c r="AH158" s="1524"/>
      <c r="AI158" s="1524"/>
      <c r="AJ158" s="1524"/>
      <c r="AK158" s="1524"/>
      <c r="AL158" s="1"/>
    </row>
    <row r="159" spans="1:38">
      <c r="A159" s="1"/>
      <c r="B159" s="1"/>
      <c r="C159" s="1"/>
      <c r="D159" s="1"/>
      <c r="E159" s="1"/>
      <c r="F159" s="1"/>
      <c r="G159" s="1524"/>
      <c r="H159" s="1524"/>
      <c r="I159" s="1524"/>
      <c r="J159" s="1524"/>
      <c r="K159" s="1524"/>
      <c r="L159" s="1524"/>
      <c r="M159" s="1524"/>
      <c r="N159" s="1524"/>
      <c r="O159" s="1524"/>
      <c r="P159" s="1524"/>
      <c r="Q159" s="1524"/>
      <c r="R159" s="1524"/>
      <c r="S159" s="1524"/>
      <c r="T159" s="1524"/>
      <c r="U159" s="1524"/>
      <c r="V159" s="1524"/>
      <c r="W159" s="1524"/>
      <c r="X159" s="1524"/>
      <c r="Y159" s="1524"/>
      <c r="Z159" s="1524"/>
      <c r="AA159" s="1524"/>
      <c r="AB159" s="1524"/>
      <c r="AC159" s="1524"/>
      <c r="AD159" s="1524"/>
      <c r="AE159" s="1524"/>
      <c r="AF159" s="1524"/>
      <c r="AG159" s="1524"/>
      <c r="AH159" s="1524"/>
      <c r="AI159" s="1524"/>
      <c r="AJ159" s="1524"/>
      <c r="AK159" s="152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4" t="s">
        <v>1872</v>
      </c>
      <c r="H222" s="1524"/>
      <c r="I222" s="1524"/>
      <c r="J222" s="1524"/>
      <c r="K222" s="1524"/>
      <c r="L222" s="1524"/>
      <c r="M222" s="1524"/>
      <c r="N222" s="1524"/>
      <c r="O222" s="1524"/>
      <c r="P222" s="1524"/>
      <c r="Q222" s="1524"/>
      <c r="R222" s="1524"/>
      <c r="S222" s="1524"/>
      <c r="T222" s="1524"/>
      <c r="U222" s="1524"/>
      <c r="V222" s="1524"/>
      <c r="W222" s="1524"/>
      <c r="X222" s="1524"/>
      <c r="Y222" s="1524"/>
      <c r="Z222" s="1524"/>
      <c r="AA222" s="1524"/>
      <c r="AB222" s="1524"/>
      <c r="AC222" s="1524"/>
      <c r="AD222" s="1524"/>
      <c r="AE222" s="1524"/>
      <c r="AF222" s="1524"/>
      <c r="AG222" s="1524"/>
      <c r="AH222" s="1524"/>
      <c r="AI222" s="1524"/>
      <c r="AJ222" s="1524"/>
      <c r="AK222" s="1524"/>
      <c r="AL222" s="1"/>
    </row>
    <row r="223" spans="1:38">
      <c r="A223" s="1"/>
      <c r="B223" s="283"/>
      <c r="C223" s="283"/>
      <c r="D223" s="358"/>
      <c r="E223" s="1"/>
      <c r="F223" s="1"/>
      <c r="G223" s="1524"/>
      <c r="H223" s="1524"/>
      <c r="I223" s="1524"/>
      <c r="J223" s="1524"/>
      <c r="K223" s="1524"/>
      <c r="L223" s="1524"/>
      <c r="M223" s="1524"/>
      <c r="N223" s="1524"/>
      <c r="O223" s="1524"/>
      <c r="P223" s="1524"/>
      <c r="Q223" s="1524"/>
      <c r="R223" s="1524"/>
      <c r="S223" s="1524"/>
      <c r="T223" s="1524"/>
      <c r="U223" s="1524"/>
      <c r="V223" s="1524"/>
      <c r="W223" s="1524"/>
      <c r="X223" s="1524"/>
      <c r="Y223" s="1524"/>
      <c r="Z223" s="1524"/>
      <c r="AA223" s="1524"/>
      <c r="AB223" s="1524"/>
      <c r="AC223" s="1524"/>
      <c r="AD223" s="1524"/>
      <c r="AE223" s="1524"/>
      <c r="AF223" s="1524"/>
      <c r="AG223" s="1524"/>
      <c r="AH223" s="1524"/>
      <c r="AI223" s="1524"/>
      <c r="AJ223" s="1524"/>
      <c r="AK223" s="152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4" t="s">
        <v>1873</v>
      </c>
      <c r="H233" s="1524"/>
      <c r="I233" s="1524"/>
      <c r="J233" s="1524"/>
      <c r="K233" s="1524"/>
      <c r="L233" s="1524"/>
      <c r="M233" s="1524"/>
      <c r="N233" s="1524"/>
      <c r="O233" s="1524"/>
      <c r="P233" s="1524"/>
      <c r="Q233" s="1524"/>
      <c r="R233" s="1524"/>
      <c r="S233" s="1524"/>
      <c r="T233" s="1524"/>
      <c r="U233" s="1524"/>
      <c r="V233" s="1524"/>
      <c r="W233" s="1524"/>
      <c r="X233" s="1524"/>
      <c r="Y233" s="1524"/>
      <c r="Z233" s="1524"/>
      <c r="AA233" s="1524"/>
      <c r="AB233" s="1524"/>
      <c r="AC233" s="1524"/>
      <c r="AD233" s="1524"/>
      <c r="AE233" s="1524"/>
      <c r="AF233" s="1524"/>
      <c r="AG233" s="1524"/>
      <c r="AH233" s="1524"/>
      <c r="AI233" s="1524"/>
      <c r="AJ233" s="1524"/>
      <c r="AK233" s="1524"/>
      <c r="AL233" s="1"/>
    </row>
    <row r="234" spans="1:38">
      <c r="A234" s="1"/>
      <c r="B234" s="283"/>
      <c r="C234" s="283"/>
      <c r="D234" s="1"/>
      <c r="E234" s="1"/>
      <c r="F234" s="283"/>
      <c r="G234" s="1524"/>
      <c r="H234" s="1524"/>
      <c r="I234" s="1524"/>
      <c r="J234" s="1524"/>
      <c r="K234" s="1524"/>
      <c r="L234" s="1524"/>
      <c r="M234" s="1524"/>
      <c r="N234" s="1524"/>
      <c r="O234" s="1524"/>
      <c r="P234" s="1524"/>
      <c r="Q234" s="1524"/>
      <c r="R234" s="1524"/>
      <c r="S234" s="1524"/>
      <c r="T234" s="1524"/>
      <c r="U234" s="1524"/>
      <c r="V234" s="1524"/>
      <c r="W234" s="1524"/>
      <c r="X234" s="1524"/>
      <c r="Y234" s="1524"/>
      <c r="Z234" s="1524"/>
      <c r="AA234" s="1524"/>
      <c r="AB234" s="1524"/>
      <c r="AC234" s="1524"/>
      <c r="AD234" s="1524"/>
      <c r="AE234" s="1524"/>
      <c r="AF234" s="1524"/>
      <c r="AG234" s="1524"/>
      <c r="AH234" s="1524"/>
      <c r="AI234" s="1524"/>
      <c r="AJ234" s="1524"/>
      <c r="AK234" s="1524"/>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4" t="s">
        <v>1874</v>
      </c>
      <c r="H236" s="1524"/>
      <c r="I236" s="1524"/>
      <c r="J236" s="1524"/>
      <c r="K236" s="1524"/>
      <c r="L236" s="1524"/>
      <c r="M236" s="1524"/>
      <c r="N236" s="1524"/>
      <c r="O236" s="1524"/>
      <c r="P236" s="1524"/>
      <c r="Q236" s="1524"/>
      <c r="R236" s="1524"/>
      <c r="S236" s="1524"/>
      <c r="T236" s="1524"/>
      <c r="U236" s="1524"/>
      <c r="V236" s="1524"/>
      <c r="W236" s="1524"/>
      <c r="X236" s="1524"/>
      <c r="Y236" s="1524"/>
      <c r="Z236" s="1524"/>
      <c r="AA236" s="1524"/>
      <c r="AB236" s="1524"/>
      <c r="AC236" s="1524"/>
      <c r="AD236" s="1524"/>
      <c r="AE236" s="1524"/>
      <c r="AF236" s="1524"/>
      <c r="AG236" s="1524"/>
      <c r="AH236" s="1524"/>
      <c r="AI236" s="1524"/>
      <c r="AJ236" s="1524"/>
      <c r="AK236" s="1524"/>
      <c r="AL236" s="1"/>
    </row>
    <row r="237" spans="1:38">
      <c r="A237" s="1"/>
      <c r="B237" s="283"/>
      <c r="C237" s="283"/>
      <c r="D237" s="1"/>
      <c r="E237" s="1"/>
      <c r="F237" s="283"/>
      <c r="G237" s="1524"/>
      <c r="H237" s="1524"/>
      <c r="I237" s="1524"/>
      <c r="J237" s="1524"/>
      <c r="K237" s="1524"/>
      <c r="L237" s="1524"/>
      <c r="M237" s="1524"/>
      <c r="N237" s="1524"/>
      <c r="O237" s="1524"/>
      <c r="P237" s="1524"/>
      <c r="Q237" s="1524"/>
      <c r="R237" s="1524"/>
      <c r="S237" s="1524"/>
      <c r="T237" s="1524"/>
      <c r="U237" s="1524"/>
      <c r="V237" s="1524"/>
      <c r="W237" s="1524"/>
      <c r="X237" s="1524"/>
      <c r="Y237" s="1524"/>
      <c r="Z237" s="1524"/>
      <c r="AA237" s="1524"/>
      <c r="AB237" s="1524"/>
      <c r="AC237" s="1524"/>
      <c r="AD237" s="1524"/>
      <c r="AE237" s="1524"/>
      <c r="AF237" s="1524"/>
      <c r="AG237" s="1524"/>
      <c r="AH237" s="1524"/>
      <c r="AI237" s="1524"/>
      <c r="AJ237" s="1524"/>
      <c r="AK237" s="152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3" t="s">
        <v>1993</v>
      </c>
      <c r="F343" s="1533"/>
      <c r="G343" s="1533"/>
      <c r="H343" s="1533"/>
      <c r="I343" s="1533"/>
      <c r="J343" s="1533"/>
      <c r="K343" s="1533"/>
      <c r="L343" s="1533"/>
      <c r="M343" s="1533"/>
      <c r="N343" s="1533"/>
      <c r="O343" s="1533"/>
      <c r="P343" s="1533"/>
      <c r="Q343" s="1533"/>
      <c r="R343" s="1533"/>
      <c r="S343" s="1533"/>
      <c r="T343" s="1533"/>
      <c r="U343" s="1533"/>
      <c r="V343" s="1533"/>
      <c r="W343" s="1533"/>
      <c r="X343" s="1533"/>
      <c r="Y343" s="1533"/>
      <c r="Z343" s="1533"/>
      <c r="AA343" s="1533"/>
      <c r="AB343" s="1533"/>
      <c r="AC343" s="1533"/>
      <c r="AD343" s="1533"/>
      <c r="AE343" s="1533"/>
      <c r="AF343" s="1533"/>
      <c r="AG343" s="1533"/>
      <c r="AH343" s="1533"/>
      <c r="AI343" s="1533"/>
      <c r="AJ343" s="1533"/>
      <c r="AK343" s="1533"/>
      <c r="AL343" s="1"/>
    </row>
    <row r="344" spans="1:38">
      <c r="A344" s="1"/>
      <c r="B344" s="358"/>
      <c r="C344" s="1"/>
      <c r="D344" s="1"/>
      <c r="E344" s="1533"/>
      <c r="F344" s="1533"/>
      <c r="G344" s="1533"/>
      <c r="H344" s="1533"/>
      <c r="I344" s="1533"/>
      <c r="J344" s="1533"/>
      <c r="K344" s="1533"/>
      <c r="L344" s="1533"/>
      <c r="M344" s="1533"/>
      <c r="N344" s="1533"/>
      <c r="O344" s="1533"/>
      <c r="P344" s="1533"/>
      <c r="Q344" s="1533"/>
      <c r="R344" s="1533"/>
      <c r="S344" s="1533"/>
      <c r="T344" s="1533"/>
      <c r="U344" s="1533"/>
      <c r="V344" s="1533"/>
      <c r="W344" s="1533"/>
      <c r="X344" s="1533"/>
      <c r="Y344" s="1533"/>
      <c r="Z344" s="1533"/>
      <c r="AA344" s="1533"/>
      <c r="AB344" s="1533"/>
      <c r="AC344" s="1533"/>
      <c r="AD344" s="1533"/>
      <c r="AE344" s="1533"/>
      <c r="AF344" s="1533"/>
      <c r="AG344" s="1533"/>
      <c r="AH344" s="1533"/>
      <c r="AI344" s="1533"/>
      <c r="AJ344" s="1533"/>
      <c r="AK344" s="1533"/>
      <c r="AL344" s="1"/>
    </row>
    <row r="345" spans="1:38">
      <c r="A345" s="1"/>
      <c r="B345" s="358"/>
      <c r="C345" s="1"/>
      <c r="D345" s="1"/>
      <c r="E345" s="1533"/>
      <c r="F345" s="1533"/>
      <c r="G345" s="1533"/>
      <c r="H345" s="1533"/>
      <c r="I345" s="1533"/>
      <c r="J345" s="1533"/>
      <c r="K345" s="1533"/>
      <c r="L345" s="1533"/>
      <c r="M345" s="1533"/>
      <c r="N345" s="1533"/>
      <c r="O345" s="1533"/>
      <c r="P345" s="1533"/>
      <c r="Q345" s="1533"/>
      <c r="R345" s="1533"/>
      <c r="S345" s="1533"/>
      <c r="T345" s="1533"/>
      <c r="U345" s="1533"/>
      <c r="V345" s="1533"/>
      <c r="W345" s="1533"/>
      <c r="X345" s="1533"/>
      <c r="Y345" s="1533"/>
      <c r="Z345" s="1533"/>
      <c r="AA345" s="1533"/>
      <c r="AB345" s="1533"/>
      <c r="AC345" s="1533"/>
      <c r="AD345" s="1533"/>
      <c r="AE345" s="1533"/>
      <c r="AF345" s="1533"/>
      <c r="AG345" s="1533"/>
      <c r="AH345" s="1533"/>
      <c r="AI345" s="1533"/>
      <c r="AJ345" s="1533"/>
      <c r="AK345" s="1533"/>
      <c r="AL345" s="1"/>
    </row>
    <row r="346" spans="1:38">
      <c r="A346" s="1"/>
      <c r="B346" s="358"/>
      <c r="C346" s="1"/>
      <c r="D346" s="1"/>
      <c r="E346" s="1533"/>
      <c r="F346" s="1533"/>
      <c r="G346" s="1533"/>
      <c r="H346" s="1533"/>
      <c r="I346" s="1533"/>
      <c r="J346" s="1533"/>
      <c r="K346" s="1533"/>
      <c r="L346" s="1533"/>
      <c r="M346" s="1533"/>
      <c r="N346" s="1533"/>
      <c r="O346" s="1533"/>
      <c r="P346" s="1533"/>
      <c r="Q346" s="1533"/>
      <c r="R346" s="1533"/>
      <c r="S346" s="1533"/>
      <c r="T346" s="1533"/>
      <c r="U346" s="1533"/>
      <c r="V346" s="1533"/>
      <c r="W346" s="1533"/>
      <c r="X346" s="1533"/>
      <c r="Y346" s="1533"/>
      <c r="Z346" s="1533"/>
      <c r="AA346" s="1533"/>
      <c r="AB346" s="1533"/>
      <c r="AC346" s="1533"/>
      <c r="AD346" s="1533"/>
      <c r="AE346" s="1533"/>
      <c r="AF346" s="1533"/>
      <c r="AG346" s="1533"/>
      <c r="AH346" s="1533"/>
      <c r="AI346" s="1533"/>
      <c r="AJ346" s="1533"/>
      <c r="AK346" s="1533"/>
      <c r="AL346" s="1"/>
    </row>
    <row r="347" spans="1:38">
      <c r="A347" s="1"/>
      <c r="B347" s="358"/>
      <c r="C347" s="1"/>
      <c r="D347" s="1"/>
      <c r="E347" s="1533"/>
      <c r="F347" s="1533"/>
      <c r="G347" s="1533"/>
      <c r="H347" s="1533"/>
      <c r="I347" s="1533"/>
      <c r="J347" s="1533"/>
      <c r="K347" s="1533"/>
      <c r="L347" s="1533"/>
      <c r="M347" s="1533"/>
      <c r="N347" s="1533"/>
      <c r="O347" s="1533"/>
      <c r="P347" s="1533"/>
      <c r="Q347" s="1533"/>
      <c r="R347" s="1533"/>
      <c r="S347" s="1533"/>
      <c r="T347" s="1533"/>
      <c r="U347" s="1533"/>
      <c r="V347" s="1533"/>
      <c r="W347" s="1533"/>
      <c r="X347" s="1533"/>
      <c r="Y347" s="1533"/>
      <c r="Z347" s="1533"/>
      <c r="AA347" s="1533"/>
      <c r="AB347" s="1533"/>
      <c r="AC347" s="1533"/>
      <c r="AD347" s="1533"/>
      <c r="AE347" s="1533"/>
      <c r="AF347" s="1533"/>
      <c r="AG347" s="1533"/>
      <c r="AH347" s="1533"/>
      <c r="AI347" s="1533"/>
      <c r="AJ347" s="1533"/>
      <c r="AK347" s="1533"/>
      <c r="AL347" s="1"/>
    </row>
    <row r="348" spans="1:38">
      <c r="A348" s="1"/>
      <c r="B348" s="358"/>
      <c r="C348" s="1"/>
      <c r="D348" s="1"/>
      <c r="E348" s="283" t="s">
        <v>983</v>
      </c>
      <c r="F348" s="1524" t="s">
        <v>1994</v>
      </c>
      <c r="G348" s="1531"/>
      <c r="H348" s="1531"/>
      <c r="I348" s="1531"/>
      <c r="J348" s="1531"/>
      <c r="K348" s="1531"/>
      <c r="L348" s="1531"/>
      <c r="M348" s="1531"/>
      <c r="N348" s="1531"/>
      <c r="O348" s="1531"/>
      <c r="P348" s="1531"/>
      <c r="Q348" s="1531"/>
      <c r="R348" s="1531"/>
      <c r="S348" s="1531"/>
      <c r="T348" s="1531"/>
      <c r="U348" s="1531"/>
      <c r="V348" s="1531"/>
      <c r="W348" s="1531"/>
      <c r="X348" s="1531"/>
      <c r="Y348" s="1531"/>
      <c r="Z348" s="1531"/>
      <c r="AA348" s="1531"/>
      <c r="AB348" s="1531"/>
      <c r="AC348" s="1531"/>
      <c r="AD348" s="1531"/>
      <c r="AE348" s="1531"/>
      <c r="AF348" s="1531"/>
      <c r="AG348" s="1531"/>
      <c r="AH348" s="1531"/>
      <c r="AI348" s="1531"/>
      <c r="AJ348" s="1531"/>
      <c r="AK348" s="1531"/>
      <c r="AL348" s="1"/>
    </row>
    <row r="349" spans="1:38">
      <c r="A349" s="1"/>
      <c r="B349" s="358"/>
      <c r="C349" s="1"/>
      <c r="D349" s="1"/>
      <c r="E349" s="283"/>
      <c r="F349" s="1524"/>
      <c r="G349" s="1531"/>
      <c r="H349" s="1531"/>
      <c r="I349" s="1531"/>
      <c r="J349" s="1531"/>
      <c r="K349" s="1531"/>
      <c r="L349" s="1531"/>
      <c r="M349" s="1531"/>
      <c r="N349" s="1531"/>
      <c r="O349" s="1531"/>
      <c r="P349" s="1531"/>
      <c r="Q349" s="1531"/>
      <c r="R349" s="1531"/>
      <c r="S349" s="1531"/>
      <c r="T349" s="1531"/>
      <c r="U349" s="1531"/>
      <c r="V349" s="1531"/>
      <c r="W349" s="1531"/>
      <c r="X349" s="1531"/>
      <c r="Y349" s="1531"/>
      <c r="Z349" s="1531"/>
      <c r="AA349" s="1531"/>
      <c r="AB349" s="1531"/>
      <c r="AC349" s="1531"/>
      <c r="AD349" s="1531"/>
      <c r="AE349" s="1531"/>
      <c r="AF349" s="1531"/>
      <c r="AG349" s="1531"/>
      <c r="AH349" s="1531"/>
      <c r="AI349" s="1531"/>
      <c r="AJ349" s="1531"/>
      <c r="AK349" s="1531"/>
      <c r="AL349" s="1"/>
    </row>
    <row r="350" spans="1:38">
      <c r="A350" s="1"/>
      <c r="B350" s="358"/>
      <c r="C350" s="1"/>
      <c r="D350" s="1"/>
      <c r="E350" s="283"/>
      <c r="F350" s="1531"/>
      <c r="G350" s="1531"/>
      <c r="H350" s="1531"/>
      <c r="I350" s="1531"/>
      <c r="J350" s="1531"/>
      <c r="K350" s="1531"/>
      <c r="L350" s="1531"/>
      <c r="M350" s="1531"/>
      <c r="N350" s="1531"/>
      <c r="O350" s="1531"/>
      <c r="P350" s="1531"/>
      <c r="Q350" s="1531"/>
      <c r="R350" s="1531"/>
      <c r="S350" s="1531"/>
      <c r="T350" s="1531"/>
      <c r="U350" s="1531"/>
      <c r="V350" s="1531"/>
      <c r="W350" s="1531"/>
      <c r="X350" s="1531"/>
      <c r="Y350" s="1531"/>
      <c r="Z350" s="1531"/>
      <c r="AA350" s="1531"/>
      <c r="AB350" s="1531"/>
      <c r="AC350" s="1531"/>
      <c r="AD350" s="1531"/>
      <c r="AE350" s="1531"/>
      <c r="AF350" s="1531"/>
      <c r="AG350" s="1531"/>
      <c r="AH350" s="1531"/>
      <c r="AI350" s="1531"/>
      <c r="AJ350" s="1531"/>
      <c r="AK350" s="1531"/>
      <c r="AL350" s="1"/>
    </row>
    <row r="351" spans="1:38">
      <c r="A351" s="1"/>
      <c r="B351" s="358"/>
      <c r="C351" s="1"/>
      <c r="D351" s="1"/>
      <c r="E351" s="283"/>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
    </row>
    <row r="352" spans="1:38">
      <c r="A352" s="1"/>
      <c r="B352" s="358"/>
      <c r="C352" s="1"/>
      <c r="D352" s="1"/>
      <c r="E352" s="283" t="s">
        <v>984</v>
      </c>
      <c r="F352" s="1524" t="s">
        <v>1995</v>
      </c>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
    </row>
    <row r="353" spans="1:38">
      <c r="A353" s="1"/>
      <c r="B353" s="358"/>
      <c r="C353" s="1"/>
      <c r="D353" s="1"/>
      <c r="E353" s="1"/>
      <c r="F353" s="1531"/>
      <c r="G353" s="1531"/>
      <c r="H353" s="1531"/>
      <c r="I353" s="1531"/>
      <c r="J353" s="1531"/>
      <c r="K353" s="1531"/>
      <c r="L353" s="1531"/>
      <c r="M353" s="1531"/>
      <c r="N353" s="1531"/>
      <c r="O353" s="1531"/>
      <c r="P353" s="1531"/>
      <c r="Q353" s="1531"/>
      <c r="R353" s="1531"/>
      <c r="S353" s="1531"/>
      <c r="T353" s="1531"/>
      <c r="U353" s="1531"/>
      <c r="V353" s="1531"/>
      <c r="W353" s="1531"/>
      <c r="X353" s="1531"/>
      <c r="Y353" s="1531"/>
      <c r="Z353" s="1531"/>
      <c r="AA353" s="1531"/>
      <c r="AB353" s="1531"/>
      <c r="AC353" s="1531"/>
      <c r="AD353" s="1531"/>
      <c r="AE353" s="1531"/>
      <c r="AF353" s="1531"/>
      <c r="AG353" s="1531"/>
      <c r="AH353" s="1531"/>
      <c r="AI353" s="1531"/>
      <c r="AJ353" s="1531"/>
      <c r="AK353" s="1531"/>
      <c r="AL353" s="1"/>
    </row>
    <row r="354" spans="1:38">
      <c r="A354" s="1"/>
      <c r="B354" s="358"/>
      <c r="C354" s="1"/>
      <c r="D354" s="1"/>
      <c r="E354" s="1"/>
      <c r="F354" s="1531"/>
      <c r="G354" s="1531"/>
      <c r="H354" s="1531"/>
      <c r="I354" s="1531"/>
      <c r="J354" s="1531"/>
      <c r="K354" s="1531"/>
      <c r="L354" s="1531"/>
      <c r="M354" s="1531"/>
      <c r="N354" s="1531"/>
      <c r="O354" s="1531"/>
      <c r="P354" s="1531"/>
      <c r="Q354" s="1531"/>
      <c r="R354" s="1531"/>
      <c r="S354" s="1531"/>
      <c r="T354" s="1531"/>
      <c r="U354" s="1531"/>
      <c r="V354" s="1531"/>
      <c r="W354" s="1531"/>
      <c r="X354" s="1531"/>
      <c r="Y354" s="1531"/>
      <c r="Z354" s="1531"/>
      <c r="AA354" s="1531"/>
      <c r="AB354" s="1531"/>
      <c r="AC354" s="1531"/>
      <c r="AD354" s="1531"/>
      <c r="AE354" s="1531"/>
      <c r="AF354" s="1531"/>
      <c r="AG354" s="1531"/>
      <c r="AH354" s="1531"/>
      <c r="AI354" s="1531"/>
      <c r="AJ354" s="1531"/>
      <c r="AK354" s="1531"/>
      <c r="AL354" s="1"/>
    </row>
    <row r="355" spans="1:38">
      <c r="A355" s="1"/>
      <c r="B355" s="358"/>
      <c r="C355" s="1"/>
      <c r="D355" s="1"/>
      <c r="E355" s="1"/>
      <c r="F355" s="1531"/>
      <c r="G355" s="1531"/>
      <c r="H355" s="1531"/>
      <c r="I355" s="1531"/>
      <c r="J355" s="1531"/>
      <c r="K355" s="1531"/>
      <c r="L355" s="1531"/>
      <c r="M355" s="1531"/>
      <c r="N355" s="1531"/>
      <c r="O355" s="1531"/>
      <c r="P355" s="1531"/>
      <c r="Q355" s="1531"/>
      <c r="R355" s="1531"/>
      <c r="S355" s="1531"/>
      <c r="T355" s="1531"/>
      <c r="U355" s="1531"/>
      <c r="V355" s="1531"/>
      <c r="W355" s="1531"/>
      <c r="X355" s="1531"/>
      <c r="Y355" s="1531"/>
      <c r="Z355" s="1531"/>
      <c r="AA355" s="1531"/>
      <c r="AB355" s="1531"/>
      <c r="AC355" s="1531"/>
      <c r="AD355" s="1531"/>
      <c r="AE355" s="1531"/>
      <c r="AF355" s="1531"/>
      <c r="AG355" s="1531"/>
      <c r="AH355" s="1531"/>
      <c r="AI355" s="1531"/>
      <c r="AJ355" s="1531"/>
      <c r="AK355" s="1531"/>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0" customFormat="1">
      <c r="A365" s="1"/>
      <c r="B365" s="358"/>
      <c r="C365" s="1"/>
      <c r="D365" s="1"/>
      <c r="E365" s="1530" t="s">
        <v>1990</v>
      </c>
    </row>
    <row r="366" spans="1:38" s="1530" customFormat="1">
      <c r="A366" s="1"/>
      <c r="B366" s="358"/>
      <c r="C366" s="1"/>
      <c r="D366" s="1"/>
    </row>
    <row r="367" spans="1:38">
      <c r="A367" s="1"/>
      <c r="B367" s="358"/>
      <c r="C367" s="1"/>
      <c r="D367" s="1"/>
      <c r="E367" s="1"/>
      <c r="F367" s="1528" t="s">
        <v>1991</v>
      </c>
      <c r="G367" s="1529"/>
      <c r="H367" s="1529"/>
      <c r="I367" s="1529"/>
      <c r="J367" s="1529"/>
      <c r="K367" s="1529"/>
      <c r="L367" s="1529"/>
      <c r="M367" s="1529"/>
      <c r="N367" s="1529"/>
      <c r="O367" s="1529"/>
      <c r="P367" s="1529"/>
      <c r="Q367" s="1529"/>
      <c r="R367" s="1529"/>
      <c r="S367" s="1529"/>
      <c r="T367" s="1529"/>
      <c r="U367" s="1529"/>
      <c r="V367" s="1529"/>
      <c r="W367" s="1529"/>
      <c r="X367" s="1529"/>
      <c r="Y367" s="1529"/>
      <c r="Z367" s="1529"/>
      <c r="AA367" s="1529"/>
      <c r="AB367" s="1529"/>
      <c r="AC367" s="1529"/>
      <c r="AD367" s="1529"/>
      <c r="AE367" s="1529"/>
      <c r="AF367" s="1529"/>
      <c r="AG367" s="1529"/>
      <c r="AH367" s="1529"/>
      <c r="AI367" s="1529"/>
      <c r="AJ367" s="1529"/>
      <c r="AK367" s="1529"/>
      <c r="AL367" s="1529"/>
    </row>
    <row r="368" spans="1:38">
      <c r="A368" s="1"/>
      <c r="B368" s="358"/>
      <c r="C368" s="1"/>
      <c r="D368" s="1"/>
      <c r="E368" s="1"/>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c r="AI368" s="1529"/>
      <c r="AJ368" s="1529"/>
      <c r="AK368" s="1529"/>
      <c r="AL368" s="152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G43" sqref="G43"/>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45" t="s">
        <v>2054</v>
      </c>
      <c r="B1" s="2645"/>
      <c r="C1" s="2645"/>
      <c r="D1" s="2645"/>
      <c r="E1" s="2645"/>
      <c r="F1" s="2645"/>
      <c r="G1" s="2645"/>
      <c r="H1" s="2645"/>
      <c r="I1" s="2645"/>
      <c r="J1" s="2645"/>
      <c r="K1" s="2645"/>
      <c r="L1" s="2645"/>
      <c r="M1" s="2645"/>
      <c r="N1" s="2645"/>
      <c r="O1" s="2645"/>
      <c r="P1" s="2645"/>
      <c r="Q1" s="2645"/>
      <c r="R1" s="2645"/>
      <c r="S1" s="2645"/>
    </row>
    <row r="2" spans="1:19" ht="15" customHeight="1">
      <c r="A2" s="2645"/>
      <c r="B2" s="2645"/>
      <c r="C2" s="2645"/>
      <c r="D2" s="2645"/>
      <c r="E2" s="2645"/>
      <c r="F2" s="2645"/>
      <c r="G2" s="2645"/>
      <c r="H2" s="2645"/>
      <c r="I2" s="2645"/>
      <c r="J2" s="2645"/>
      <c r="K2" s="2645"/>
      <c r="L2" s="2645"/>
      <c r="M2" s="2645"/>
      <c r="N2" s="2645"/>
      <c r="O2" s="2645"/>
      <c r="P2" s="2645"/>
      <c r="Q2" s="2645"/>
      <c r="R2" s="2645"/>
      <c r="S2" s="264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6" t="s">
        <v>1782</v>
      </c>
      <c r="C4" s="2646"/>
      <c r="D4" s="2646"/>
      <c r="E4" s="2646"/>
      <c r="F4" s="2646"/>
      <c r="G4" s="2646"/>
      <c r="H4" s="2646"/>
      <c r="I4" s="2646"/>
      <c r="J4" s="2646"/>
      <c r="K4" s="2646"/>
      <c r="L4" s="2646"/>
      <c r="M4" s="2646"/>
      <c r="N4" s="2646"/>
      <c r="O4" s="2646"/>
      <c r="P4" s="2646"/>
      <c r="Q4" s="2646"/>
      <c r="R4" s="2646"/>
      <c r="S4" s="792"/>
    </row>
    <row r="5" spans="1:19" ht="15" customHeight="1">
      <c r="A5" s="791"/>
      <c r="B5" s="2646"/>
      <c r="C5" s="2646"/>
      <c r="D5" s="2646"/>
      <c r="E5" s="2646"/>
      <c r="F5" s="2646"/>
      <c r="G5" s="2646"/>
      <c r="H5" s="2646"/>
      <c r="I5" s="2646"/>
      <c r="J5" s="2646"/>
      <c r="K5" s="2646"/>
      <c r="L5" s="2646"/>
      <c r="M5" s="2646"/>
      <c r="N5" s="2646"/>
      <c r="O5" s="2646"/>
      <c r="P5" s="2646"/>
      <c r="Q5" s="2646"/>
      <c r="R5" s="2646"/>
      <c r="S5" s="792"/>
    </row>
    <row r="6" spans="1:19" ht="15" customHeight="1">
      <c r="A6" s="791"/>
      <c r="B6" s="2646"/>
      <c r="C6" s="2646"/>
      <c r="D6" s="2646"/>
      <c r="E6" s="2646"/>
      <c r="F6" s="2646"/>
      <c r="G6" s="2646"/>
      <c r="H6" s="2646"/>
      <c r="I6" s="2646"/>
      <c r="J6" s="2646"/>
      <c r="K6" s="2646"/>
      <c r="L6" s="2646"/>
      <c r="M6" s="2646"/>
      <c r="N6" s="2646"/>
      <c r="O6" s="2646"/>
      <c r="P6" s="2646"/>
      <c r="Q6" s="2646"/>
      <c r="R6" s="264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6" t="s">
        <v>1857</v>
      </c>
      <c r="C8" s="2646"/>
      <c r="D8" s="2646"/>
      <c r="E8" s="2646"/>
      <c r="F8" s="2646"/>
      <c r="G8" s="2646"/>
      <c r="H8" s="2646"/>
      <c r="I8" s="2646"/>
      <c r="J8" s="2646"/>
      <c r="K8" s="2646"/>
      <c r="L8" s="2646"/>
      <c r="M8" s="2646"/>
      <c r="N8" s="2646"/>
      <c r="O8" s="2646"/>
      <c r="P8" s="2646"/>
      <c r="Q8" s="2646"/>
      <c r="R8" s="264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7" t="s">
        <v>1858</v>
      </c>
      <c r="C10" s="2647"/>
      <c r="D10" s="2647"/>
      <c r="E10" s="2647"/>
      <c r="F10" s="2647"/>
      <c r="G10" s="2647"/>
      <c r="H10" s="2647"/>
      <c r="I10" s="2647"/>
      <c r="J10" s="2647"/>
      <c r="K10" s="2647"/>
      <c r="L10" s="2647"/>
      <c r="M10" s="2647"/>
      <c r="N10" s="2647"/>
      <c r="O10" s="2647"/>
      <c r="P10" s="2647"/>
      <c r="Q10" s="2647"/>
      <c r="R10" s="2647"/>
      <c r="S10" s="792"/>
    </row>
    <row r="11" spans="1:19" ht="15" customHeight="1">
      <c r="A11" s="791"/>
      <c r="B11" s="2647"/>
      <c r="C11" s="2647"/>
      <c r="D11" s="2647"/>
      <c r="E11" s="2647"/>
      <c r="F11" s="2647"/>
      <c r="G11" s="2647"/>
      <c r="H11" s="2647"/>
      <c r="I11" s="2647"/>
      <c r="J11" s="2647"/>
      <c r="K11" s="2647"/>
      <c r="L11" s="2647"/>
      <c r="M11" s="2647"/>
      <c r="N11" s="2647"/>
      <c r="O11" s="2647"/>
      <c r="P11" s="2647"/>
      <c r="Q11" s="2647"/>
      <c r="R11" s="264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7" t="s">
        <v>2148</v>
      </c>
      <c r="C13" s="2647"/>
      <c r="D13" s="2647"/>
      <c r="E13" s="2647"/>
      <c r="F13" s="2647"/>
      <c r="G13" s="2647"/>
      <c r="H13" s="2647"/>
      <c r="I13" s="2647"/>
      <c r="J13" s="2647"/>
      <c r="K13" s="2647"/>
      <c r="L13" s="2647"/>
      <c r="M13" s="2647"/>
      <c r="N13" s="2647"/>
      <c r="O13" s="2647"/>
      <c r="P13" s="2647"/>
      <c r="Q13" s="2647"/>
      <c r="R13" s="2647"/>
      <c r="S13" s="792"/>
    </row>
    <row r="14" spans="1:19" ht="15" customHeight="1">
      <c r="A14" s="791"/>
      <c r="B14" s="2647"/>
      <c r="C14" s="2647"/>
      <c r="D14" s="2647"/>
      <c r="E14" s="2647"/>
      <c r="F14" s="2647"/>
      <c r="G14" s="2647"/>
      <c r="H14" s="2647"/>
      <c r="I14" s="2647"/>
      <c r="J14" s="2647"/>
      <c r="K14" s="2647"/>
      <c r="L14" s="2647"/>
      <c r="M14" s="2647"/>
      <c r="N14" s="2647"/>
      <c r="O14" s="2647"/>
      <c r="P14" s="2647"/>
      <c r="Q14" s="2647"/>
      <c r="R14" s="2647"/>
      <c r="S14" s="792"/>
    </row>
    <row r="15" spans="1:19" ht="15" customHeight="1">
      <c r="A15" s="791"/>
      <c r="B15" s="2647"/>
      <c r="C15" s="2647"/>
      <c r="D15" s="2647"/>
      <c r="E15" s="2647"/>
      <c r="F15" s="2647"/>
      <c r="G15" s="2647"/>
      <c r="H15" s="2647"/>
      <c r="I15" s="2647"/>
      <c r="J15" s="2647"/>
      <c r="K15" s="2647"/>
      <c r="L15" s="2647"/>
      <c r="M15" s="2647"/>
      <c r="N15" s="2647"/>
      <c r="O15" s="2647"/>
      <c r="P15" s="2647"/>
      <c r="Q15" s="2647"/>
      <c r="R15" s="2647"/>
      <c r="S15" s="792"/>
    </row>
    <row r="16" spans="1:19" ht="15" customHeight="1">
      <c r="A16" s="791"/>
      <c r="B16" s="2647"/>
      <c r="C16" s="2647"/>
      <c r="D16" s="2647"/>
      <c r="E16" s="2647"/>
      <c r="F16" s="2647"/>
      <c r="G16" s="2647"/>
      <c r="H16" s="2647"/>
      <c r="I16" s="2647"/>
      <c r="J16" s="2647"/>
      <c r="K16" s="2647"/>
      <c r="L16" s="2647"/>
      <c r="M16" s="2647"/>
      <c r="N16" s="2647"/>
      <c r="O16" s="2647"/>
      <c r="P16" s="2647"/>
      <c r="Q16" s="2647"/>
      <c r="R16" s="2647"/>
      <c r="S16" s="792"/>
    </row>
    <row r="17" spans="1:19" ht="15" customHeight="1">
      <c r="A17" s="791"/>
      <c r="B17" s="2647"/>
      <c r="C17" s="2647"/>
      <c r="D17" s="2647"/>
      <c r="E17" s="2647"/>
      <c r="F17" s="2647"/>
      <c r="G17" s="2647"/>
      <c r="H17" s="2647"/>
      <c r="I17" s="2647"/>
      <c r="J17" s="2647"/>
      <c r="K17" s="2647"/>
      <c r="L17" s="2647"/>
      <c r="M17" s="2647"/>
      <c r="N17" s="2647"/>
      <c r="O17" s="2647"/>
      <c r="P17" s="2647"/>
      <c r="Q17" s="2647"/>
      <c r="R17" s="264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8" t="s">
        <v>1972</v>
      </c>
      <c r="C19" s="2648"/>
      <c r="D19" s="2648"/>
      <c r="E19" s="2648"/>
      <c r="F19" s="2648"/>
      <c r="G19" s="2648"/>
      <c r="H19" s="2648"/>
      <c r="I19" s="2648"/>
      <c r="J19" s="2648"/>
      <c r="K19" s="2648"/>
      <c r="L19" s="2648"/>
      <c r="M19" s="2648"/>
      <c r="N19" s="2648"/>
      <c r="O19" s="2648"/>
      <c r="P19" s="2648"/>
      <c r="Q19" s="2648"/>
      <c r="R19" s="2648"/>
      <c r="S19" s="792"/>
    </row>
    <row r="20" spans="1:19" ht="15" customHeight="1">
      <c r="A20" s="791"/>
      <c r="B20" s="2648"/>
      <c r="C20" s="2648"/>
      <c r="D20" s="2648"/>
      <c r="E20" s="2648"/>
      <c r="F20" s="2648"/>
      <c r="G20" s="2648"/>
      <c r="H20" s="2648"/>
      <c r="I20" s="2648"/>
      <c r="J20" s="2648"/>
      <c r="K20" s="2648"/>
      <c r="L20" s="2648"/>
      <c r="M20" s="2648"/>
      <c r="N20" s="2648"/>
      <c r="O20" s="2648"/>
      <c r="P20" s="2648"/>
      <c r="Q20" s="2648"/>
      <c r="R20" s="2648"/>
      <c r="S20" s="792"/>
    </row>
    <row r="21" spans="1:19" ht="15" customHeight="1">
      <c r="A21" s="791"/>
      <c r="B21" s="2648"/>
      <c r="C21" s="2648"/>
      <c r="D21" s="2648"/>
      <c r="E21" s="2648"/>
      <c r="F21" s="2648"/>
      <c r="G21" s="2648"/>
      <c r="H21" s="2648"/>
      <c r="I21" s="2648"/>
      <c r="J21" s="2648"/>
      <c r="K21" s="2648"/>
      <c r="L21" s="2648"/>
      <c r="M21" s="2648"/>
      <c r="N21" s="2648"/>
      <c r="O21" s="2648"/>
      <c r="P21" s="2648"/>
      <c r="Q21" s="2648"/>
      <c r="R21" s="2648"/>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8" t="s">
        <v>1973</v>
      </c>
      <c r="C23" s="2648"/>
      <c r="D23" s="2648"/>
      <c r="E23" s="2648"/>
      <c r="F23" s="2648"/>
      <c r="G23" s="2648"/>
      <c r="H23" s="2648"/>
      <c r="I23" s="2648"/>
      <c r="J23" s="2648"/>
      <c r="K23" s="2648"/>
      <c r="L23" s="2648"/>
      <c r="M23" s="2648"/>
      <c r="N23" s="2648"/>
      <c r="O23" s="2648"/>
      <c r="P23" s="2648"/>
      <c r="Q23" s="2648"/>
      <c r="R23" s="2648"/>
      <c r="S23" s="792"/>
    </row>
    <row r="24" spans="1:19" ht="15" customHeight="1">
      <c r="A24" s="793"/>
      <c r="B24" s="2648"/>
      <c r="C24" s="2648"/>
      <c r="D24" s="2648"/>
      <c r="E24" s="2648"/>
      <c r="F24" s="2648"/>
      <c r="G24" s="2648"/>
      <c r="H24" s="2648"/>
      <c r="I24" s="2648"/>
      <c r="J24" s="2648"/>
      <c r="K24" s="2648"/>
      <c r="L24" s="2648"/>
      <c r="M24" s="2648"/>
      <c r="N24" s="2648"/>
      <c r="O24" s="2648"/>
      <c r="P24" s="2648"/>
      <c r="Q24" s="2648"/>
      <c r="R24" s="2648"/>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6" t="s">
        <v>1856</v>
      </c>
      <c r="C26" s="2646"/>
      <c r="D26" s="2646"/>
      <c r="E26" s="2646"/>
      <c r="F26" s="2646"/>
      <c r="G26" s="2646"/>
      <c r="H26" s="2646"/>
      <c r="I26" s="2646"/>
      <c r="J26" s="2646"/>
      <c r="K26" s="2646"/>
      <c r="L26" s="2646"/>
      <c r="M26" s="2646"/>
      <c r="N26" s="2646"/>
      <c r="O26" s="2646"/>
      <c r="P26" s="2646"/>
      <c r="Q26" s="2646"/>
      <c r="R26" s="264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3" t="s">
        <v>1761</v>
      </c>
      <c r="C29" s="2653"/>
      <c r="D29" s="2653"/>
      <c r="E29" s="2653"/>
      <c r="F29" s="2653"/>
      <c r="G29" s="2653"/>
      <c r="H29" s="795"/>
      <c r="I29" s="795"/>
      <c r="J29" s="795"/>
      <c r="K29" s="795"/>
      <c r="L29" s="795"/>
      <c r="M29" s="795"/>
      <c r="N29" s="795"/>
      <c r="O29" s="2651" t="s">
        <v>1770</v>
      </c>
      <c r="P29" s="793"/>
      <c r="Q29" s="793"/>
      <c r="R29" s="793"/>
      <c r="S29" s="793"/>
    </row>
    <row r="30" spans="1:19" ht="15" customHeight="1">
      <c r="A30" s="793"/>
      <c r="B30" s="2653"/>
      <c r="C30" s="2653"/>
      <c r="D30" s="2653"/>
      <c r="E30" s="2653"/>
      <c r="F30" s="2653"/>
      <c r="G30" s="2653"/>
      <c r="H30" s="795"/>
      <c r="I30" s="795"/>
      <c r="J30" s="795"/>
      <c r="K30" s="795"/>
      <c r="L30" s="795"/>
      <c r="M30" s="795"/>
      <c r="N30" s="795"/>
      <c r="O30" s="2651"/>
      <c r="P30" s="793"/>
      <c r="Q30" s="793"/>
      <c r="R30" s="793"/>
      <c r="S30" s="793"/>
    </row>
    <row r="31" spans="1:19" ht="15" customHeight="1">
      <c r="A31" s="793"/>
      <c r="B31" s="2653"/>
      <c r="C31" s="2653"/>
      <c r="D31" s="2653"/>
      <c r="E31" s="2653"/>
      <c r="F31" s="2653"/>
      <c r="G31" s="2653"/>
      <c r="H31" s="795"/>
      <c r="I31" s="795"/>
      <c r="J31" s="795"/>
      <c r="K31" s="795"/>
      <c r="L31" s="795"/>
      <c r="M31" s="795"/>
      <c r="N31" s="795"/>
      <c r="O31" s="2651"/>
      <c r="P31" s="793"/>
      <c r="Q31" s="793"/>
      <c r="R31" s="793"/>
      <c r="S31" s="793"/>
    </row>
    <row r="32" spans="1:19" ht="15" customHeight="1">
      <c r="A32" s="793"/>
      <c r="B32" s="2654"/>
      <c r="C32" s="2654"/>
      <c r="D32" s="2654"/>
      <c r="E32" s="2654"/>
      <c r="F32" s="2654"/>
      <c r="G32" s="2654"/>
      <c r="H32" s="793"/>
      <c r="I32" s="2620" t="s">
        <v>154</v>
      </c>
      <c r="J32" s="2612" t="s">
        <v>1075</v>
      </c>
      <c r="K32" s="2655">
        <v>1</v>
      </c>
      <c r="L32" s="793"/>
      <c r="M32" s="796"/>
      <c r="N32" s="793"/>
      <c r="O32" s="2652"/>
      <c r="P32" s="2612" t="s">
        <v>2146</v>
      </c>
      <c r="Q32" s="793"/>
      <c r="R32" s="793"/>
      <c r="S32" s="793"/>
    </row>
    <row r="33" spans="1:19" ht="15" customHeight="1">
      <c r="A33" s="793"/>
      <c r="B33" s="2610" t="s">
        <v>1765</v>
      </c>
      <c r="C33" s="2610"/>
      <c r="D33" s="2610"/>
      <c r="E33" s="2610"/>
      <c r="F33" s="2610"/>
      <c r="G33" s="2610"/>
      <c r="H33" s="793"/>
      <c r="I33" s="2620"/>
      <c r="J33" s="2612"/>
      <c r="K33" s="2655"/>
      <c r="L33" s="793"/>
      <c r="M33" s="797"/>
      <c r="N33" s="793"/>
      <c r="O33" s="2610" t="s">
        <v>1765</v>
      </c>
      <c r="P33" s="2612"/>
      <c r="Q33" s="793"/>
      <c r="R33" s="793"/>
      <c r="S33" s="793"/>
    </row>
    <row r="34" spans="1:19" ht="15" customHeight="1">
      <c r="A34" s="793"/>
      <c r="B34" s="2611"/>
      <c r="C34" s="2611"/>
      <c r="D34" s="2611"/>
      <c r="E34" s="2611"/>
      <c r="F34" s="2611"/>
      <c r="G34" s="2611"/>
      <c r="H34" s="793"/>
      <c r="I34" s="1025"/>
      <c r="J34" s="1024"/>
      <c r="K34" s="1026"/>
      <c r="L34" s="793"/>
      <c r="M34" s="797"/>
      <c r="N34" s="793"/>
      <c r="O34" s="261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4" t="s">
        <v>1753</v>
      </c>
      <c r="C37" s="2634"/>
      <c r="D37" s="2634"/>
      <c r="E37" s="2634"/>
      <c r="F37" s="804"/>
      <c r="G37" s="804"/>
      <c r="H37" s="805"/>
      <c r="I37" s="806"/>
      <c r="J37" s="806"/>
      <c r="P37" s="793"/>
      <c r="Q37" s="807"/>
      <c r="R37" s="807"/>
      <c r="S37" s="793"/>
    </row>
    <row r="38" spans="1:19" ht="15" customHeight="1">
      <c r="A38" s="793"/>
      <c r="B38" s="2639" t="s">
        <v>1771</v>
      </c>
      <c r="C38" s="2639"/>
      <c r="D38" s="2639"/>
      <c r="E38" s="2639"/>
      <c r="F38" s="1020"/>
      <c r="G38" s="808">
        <f>D110</f>
        <v>2198072.6868669223</v>
      </c>
      <c r="H38" s="809"/>
      <c r="I38" s="810"/>
      <c r="J38" s="809"/>
      <c r="L38" s="1274"/>
      <c r="M38" s="1274"/>
      <c r="N38" s="1274"/>
      <c r="O38" s="1274"/>
      <c r="P38" s="759"/>
      <c r="Q38" s="2609"/>
      <c r="R38" s="2609"/>
      <c r="S38" s="759"/>
    </row>
    <row r="39" spans="1:19" ht="15" customHeight="1">
      <c r="A39" s="579"/>
      <c r="B39" s="2640" t="s">
        <v>1387</v>
      </c>
      <c r="C39" s="2640"/>
      <c r="D39" s="2640"/>
      <c r="E39" s="2640"/>
      <c r="F39" s="1020"/>
      <c r="G39" s="977">
        <f>Application!AO636</f>
        <v>784000</v>
      </c>
      <c r="H39" s="809"/>
      <c r="I39" s="810"/>
      <c r="J39" s="809"/>
      <c r="L39" s="809"/>
      <c r="M39" s="807"/>
      <c r="N39" s="807"/>
      <c r="O39" s="807"/>
      <c r="P39" s="759"/>
      <c r="Q39" s="1132"/>
      <c r="R39" s="1132"/>
      <c r="S39" s="759"/>
    </row>
    <row r="40" spans="1:19" ht="15" customHeight="1">
      <c r="A40" s="579"/>
      <c r="B40" s="2640" t="s">
        <v>1388</v>
      </c>
      <c r="C40" s="2640"/>
      <c r="D40" s="2640"/>
      <c r="E40" s="2640"/>
      <c r="F40" s="1020"/>
      <c r="G40" s="1516">
        <f>Application!AO635</f>
        <v>461978</v>
      </c>
      <c r="H40" s="809"/>
      <c r="I40" s="810"/>
      <c r="J40" s="809"/>
      <c r="K40" s="2644"/>
      <c r="L40" s="2644"/>
      <c r="M40" s="2644"/>
      <c r="N40" s="2644"/>
      <c r="O40" s="2644"/>
      <c r="P40" s="1049"/>
      <c r="Q40" s="2609"/>
      <c r="R40" s="2609"/>
      <c r="S40" s="793"/>
    </row>
    <row r="41" spans="1:19" ht="15" customHeight="1">
      <c r="A41" s="579"/>
      <c r="B41" s="2641" t="s">
        <v>1766</v>
      </c>
      <c r="C41" s="2641"/>
      <c r="D41" s="2641"/>
      <c r="E41" s="2641"/>
      <c r="F41" s="1020"/>
      <c r="G41" s="809"/>
      <c r="H41" s="809"/>
      <c r="I41" s="810"/>
      <c r="J41" s="809"/>
      <c r="K41" s="809"/>
      <c r="L41" s="809"/>
      <c r="M41" s="807"/>
      <c r="N41" s="807"/>
      <c r="O41" s="807"/>
      <c r="P41" s="759"/>
      <c r="Q41" s="811"/>
      <c r="R41" s="811"/>
      <c r="S41" s="793"/>
    </row>
    <row r="42" spans="1:19" ht="15" customHeight="1">
      <c r="A42" s="579"/>
      <c r="B42" s="979" t="str">
        <f>Application!C633</f>
        <v xml:space="preserve">HCD Joe Serna </v>
      </c>
      <c r="C42" s="979"/>
      <c r="D42" s="972"/>
      <c r="E42" s="1515">
        <f>Application!AO633</f>
        <v>5000000</v>
      </c>
      <c r="F42" s="1020"/>
      <c r="G42" s="809"/>
      <c r="H42" s="809"/>
      <c r="I42" s="810"/>
      <c r="J42" s="809"/>
      <c r="K42" s="2644"/>
      <c r="L42" s="2644"/>
      <c r="M42" s="2644"/>
      <c r="N42" s="2644"/>
      <c r="O42" s="2644"/>
      <c r="P42" s="1049"/>
      <c r="Q42" s="2609"/>
      <c r="R42" s="2609"/>
      <c r="S42" s="793"/>
    </row>
    <row r="43" spans="1:19" ht="15" customHeight="1">
      <c r="A43" s="579"/>
      <c r="B43" s="979" t="str">
        <f>Application!C634</f>
        <v xml:space="preserve">Housing Relinquished Fund Corp (HRFC) </v>
      </c>
      <c r="C43" s="979"/>
      <c r="D43" s="788"/>
      <c r="E43" s="1515">
        <f>Application!AO634</f>
        <v>2000000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0" t="s">
        <v>2036</v>
      </c>
      <c r="P44" s="1049"/>
      <c r="Q44" s="2609"/>
      <c r="R44" s="2609"/>
      <c r="S44" s="793"/>
    </row>
    <row r="45" spans="1:19" ht="15" customHeight="1">
      <c r="A45" s="579"/>
      <c r="B45" s="979"/>
      <c r="C45" s="979"/>
      <c r="D45" s="788"/>
      <c r="E45" s="1023"/>
      <c r="F45" s="1020"/>
      <c r="G45" s="809"/>
      <c r="H45" s="809"/>
      <c r="I45" s="810"/>
      <c r="K45" s="1281" t="s">
        <v>2031</v>
      </c>
      <c r="L45" s="1281"/>
      <c r="M45" s="809"/>
      <c r="N45" s="809"/>
      <c r="O45" s="809"/>
      <c r="P45" s="809"/>
      <c r="Q45" s="579"/>
      <c r="R45" s="579"/>
      <c r="S45" s="793"/>
    </row>
    <row r="46" spans="1:19" ht="15" customHeight="1">
      <c r="A46" s="579"/>
      <c r="B46" s="979"/>
      <c r="C46" s="979"/>
      <c r="D46" s="788"/>
      <c r="E46" s="1023"/>
      <c r="F46" s="1020"/>
      <c r="G46" s="809"/>
      <c r="H46" s="809"/>
      <c r="I46" s="810"/>
      <c r="J46" s="809"/>
      <c r="K46" s="2615" t="s">
        <v>2032</v>
      </c>
      <c r="L46" s="2615"/>
      <c r="M46" s="2615"/>
      <c r="N46" s="2615"/>
      <c r="O46" s="2615"/>
      <c r="P46" s="793"/>
      <c r="Q46" s="2613"/>
      <c r="R46" s="2613"/>
      <c r="S46" s="793"/>
    </row>
    <row r="47" spans="1:19" ht="15" customHeight="1">
      <c r="A47" s="579"/>
      <c r="B47" s="979"/>
      <c r="C47" s="979"/>
      <c r="D47" s="788"/>
      <c r="E47" s="1023"/>
      <c r="F47" s="1020"/>
      <c r="G47" s="809"/>
      <c r="H47" s="809"/>
      <c r="I47" s="810"/>
      <c r="J47" s="809"/>
      <c r="K47" s="2614" t="s">
        <v>2033</v>
      </c>
      <c r="L47" s="2614"/>
      <c r="M47" s="2614"/>
      <c r="N47" s="2614"/>
      <c r="O47" s="2614"/>
      <c r="P47" s="793"/>
      <c r="Q47" s="2650"/>
      <c r="R47" s="2650"/>
      <c r="S47" s="793"/>
    </row>
    <row r="48" spans="1:19" ht="15" customHeight="1">
      <c r="A48" s="579"/>
      <c r="B48" s="979"/>
      <c r="C48" s="979"/>
      <c r="D48" s="788"/>
      <c r="E48" s="1023"/>
      <c r="F48" s="1020"/>
      <c r="G48" s="809"/>
      <c r="H48" s="809"/>
      <c r="I48" s="810"/>
      <c r="J48" s="809"/>
      <c r="K48" s="2649" t="s">
        <v>2034</v>
      </c>
      <c r="L48" s="2649"/>
      <c r="M48" s="2649"/>
      <c r="N48" s="2649"/>
      <c r="O48" s="2649"/>
      <c r="P48" s="793"/>
      <c r="Q48" s="2615">
        <f>Q46+Q47</f>
        <v>0</v>
      </c>
      <c r="R48" s="261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9" t="s">
        <v>1762</v>
      </c>
      <c r="C52" s="2639"/>
      <c r="D52" s="2639"/>
      <c r="E52" s="2639"/>
      <c r="F52" s="1020"/>
      <c r="G52" s="808">
        <f>SUM(E42:E49)-ABS(E50)-ABS(E51)</f>
        <v>7000000</v>
      </c>
      <c r="H52" s="809"/>
      <c r="I52" s="810"/>
      <c r="J52" s="809"/>
    </row>
    <row r="53" spans="1:29" ht="15" customHeight="1">
      <c r="A53" s="579"/>
      <c r="B53" s="793"/>
      <c r="C53" s="814"/>
      <c r="D53" s="814" t="s">
        <v>953</v>
      </c>
      <c r="E53" s="815"/>
      <c r="F53" s="815"/>
      <c r="G53" s="816">
        <f>SUM(G38:G40)+G52</f>
        <v>10444050.686866922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2" t="s">
        <v>1366</v>
      </c>
      <c r="C56" s="2642"/>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3" t="s">
        <v>1756</v>
      </c>
      <c r="C57" s="2643"/>
      <c r="D57" s="2643"/>
      <c r="E57" s="2643"/>
      <c r="F57" s="2643"/>
      <c r="G57" s="2643"/>
      <c r="H57" s="2643"/>
      <c r="I57" s="2643"/>
      <c r="J57" s="2643"/>
      <c r="K57" s="2643"/>
      <c r="L57" s="2643"/>
      <c r="M57" s="2643"/>
      <c r="N57" s="2643"/>
      <c r="O57" s="2643"/>
      <c r="P57" s="1020"/>
      <c r="Q57" s="793"/>
      <c r="R57" s="793"/>
      <c r="S57" s="793"/>
      <c r="U57" s="1209" t="s">
        <v>1967</v>
      </c>
      <c r="AC57" s="1263">
        <v>0.1</v>
      </c>
    </row>
    <row r="58" spans="1:29" ht="15" customHeight="1">
      <c r="A58" s="793"/>
      <c r="B58" s="2634" t="s">
        <v>1755</v>
      </c>
      <c r="C58" s="2635"/>
      <c r="D58" s="2635"/>
      <c r="E58" s="2635"/>
      <c r="F58" s="819"/>
      <c r="G58" s="819"/>
      <c r="H58" s="820"/>
      <c r="I58" s="820"/>
      <c r="J58" s="2636">
        <f>('Sources and Uses Budget'!D104+Q47)/('Sources and Uses Budget'!B104+Q48)</f>
        <v>0</v>
      </c>
      <c r="K58" s="2637"/>
      <c r="L58" s="2637"/>
      <c r="M58" s="2637"/>
      <c r="N58" s="2638"/>
      <c r="O58" s="820"/>
      <c r="P58" s="820"/>
      <c r="Q58" s="793"/>
      <c r="R58" s="793"/>
      <c r="S58" s="793"/>
      <c r="U58" s="1209" t="s">
        <v>1968</v>
      </c>
      <c r="AC58" s="1263">
        <v>0.1</v>
      </c>
    </row>
    <row r="59" spans="1:29" ht="15" customHeight="1">
      <c r="A59" s="793"/>
      <c r="B59" s="2624" t="s">
        <v>1971</v>
      </c>
      <c r="C59" s="2624"/>
      <c r="D59" s="2624"/>
      <c r="E59" s="2624"/>
      <c r="F59" s="2624"/>
      <c r="G59" s="2624"/>
      <c r="H59" s="2624"/>
      <c r="I59" s="2624"/>
      <c r="J59" s="2624"/>
      <c r="K59" s="2624"/>
      <c r="L59" s="2624"/>
      <c r="M59" s="2624"/>
      <c r="N59" s="2624"/>
      <c r="O59" s="2624"/>
      <c r="P59" s="820"/>
      <c r="Q59" s="793"/>
      <c r="R59" s="793"/>
      <c r="S59" s="793"/>
      <c r="U59" s="1209" t="s">
        <v>1969</v>
      </c>
      <c r="AC59" s="1263">
        <v>0.05</v>
      </c>
    </row>
    <row r="60" spans="1:29" ht="15" customHeight="1" thickBot="1">
      <c r="A60" s="793"/>
      <c r="B60" s="2624"/>
      <c r="C60" s="2624"/>
      <c r="D60" s="2624"/>
      <c r="E60" s="2624"/>
      <c r="F60" s="2624"/>
      <c r="G60" s="2624"/>
      <c r="H60" s="2624"/>
      <c r="I60" s="2624"/>
      <c r="J60" s="2624"/>
      <c r="K60" s="2624"/>
      <c r="L60" s="2624"/>
      <c r="M60" s="2624"/>
      <c r="N60" s="2624"/>
      <c r="O60" s="2624"/>
      <c r="P60" s="820"/>
      <c r="Q60" s="793"/>
      <c r="R60" s="793"/>
      <c r="S60" s="793"/>
      <c r="U60" s="1210"/>
      <c r="AC60" s="1211"/>
    </row>
    <row r="61" spans="1:29" ht="15" customHeight="1">
      <c r="A61" s="793"/>
      <c r="B61" s="2625" t="s">
        <v>1757</v>
      </c>
      <c r="C61" s="2625"/>
      <c r="D61" s="2625"/>
      <c r="E61" s="2625"/>
      <c r="F61" s="2625"/>
      <c r="G61" s="2625"/>
      <c r="H61" s="2625"/>
      <c r="I61" s="2625"/>
      <c r="J61" s="2625"/>
      <c r="K61" s="2625"/>
      <c r="L61" s="2625"/>
      <c r="M61" s="2625"/>
      <c r="N61" s="2625"/>
      <c r="O61" s="2625"/>
      <c r="P61" s="820"/>
      <c r="Q61" s="793"/>
      <c r="R61" s="793"/>
      <c r="S61" s="793"/>
      <c r="U61" s="2656">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7"/>
    </row>
    <row r="63" spans="1:29" ht="15" customHeight="1">
      <c r="A63" s="793"/>
      <c r="B63" s="807"/>
      <c r="C63" s="807"/>
      <c r="D63" s="807"/>
      <c r="E63" s="1280"/>
      <c r="F63" s="807"/>
      <c r="G63" s="807"/>
      <c r="H63" s="807"/>
      <c r="I63" s="1219"/>
      <c r="J63" s="2630" t="s">
        <v>2147</v>
      </c>
      <c r="K63" s="2631"/>
      <c r="L63" s="2631"/>
      <c r="M63" s="2631"/>
      <c r="N63" s="2631"/>
      <c r="O63" s="2631"/>
      <c r="P63" s="2631"/>
      <c r="Q63" s="2631"/>
      <c r="R63" s="2631"/>
      <c r="S63" s="793"/>
      <c r="U63" s="2656">
        <f>IF(J67="Non-rural project, Census Tract is High Resource (10 percentage points)",AC57,0)</f>
        <v>0</v>
      </c>
    </row>
    <row r="64" spans="1:29" ht="15" customHeight="1" thickBot="1">
      <c r="A64" s="793"/>
      <c r="B64" s="2626" t="s">
        <v>1767</v>
      </c>
      <c r="C64" s="2626"/>
      <c r="D64" s="807"/>
      <c r="F64" s="807"/>
      <c r="G64" s="1282" t="s">
        <v>2035</v>
      </c>
      <c r="H64" s="807"/>
      <c r="I64" s="1220"/>
      <c r="J64" s="2632"/>
      <c r="K64" s="2633"/>
      <c r="L64" s="2633"/>
      <c r="M64" s="2633"/>
      <c r="N64" s="2633"/>
      <c r="O64" s="2633"/>
      <c r="P64" s="2633"/>
      <c r="Q64" s="2633"/>
      <c r="R64" s="2633"/>
      <c r="S64" s="793"/>
      <c r="U64" s="2657"/>
    </row>
    <row r="65" spans="1:22" ht="15" customHeight="1">
      <c r="A65" s="793"/>
      <c r="B65" s="822" t="s">
        <v>1760</v>
      </c>
      <c r="C65" s="985" t="str">
        <f>IF(Application!M349="Yes","Yes","No")</f>
        <v>Yes</v>
      </c>
      <c r="E65" s="1283"/>
      <c r="F65" s="1283"/>
      <c r="G65" s="1284" t="s">
        <v>2037</v>
      </c>
      <c r="H65" s="807"/>
      <c r="I65" s="1220"/>
      <c r="J65" s="2632"/>
      <c r="K65" s="2633"/>
      <c r="L65" s="2633"/>
      <c r="M65" s="2633"/>
      <c r="N65" s="2633"/>
      <c r="O65" s="2633"/>
      <c r="P65" s="2633"/>
      <c r="Q65" s="2633"/>
      <c r="R65" s="2633"/>
      <c r="S65" s="793"/>
      <c r="U65" s="2656">
        <f>IF(J67="Rural project, Census Tract is Highest Resource (10 percentage points)",AC58,0)</f>
        <v>0</v>
      </c>
    </row>
    <row r="66" spans="1:22" ht="15" customHeight="1" thickBot="1">
      <c r="A66" s="793"/>
      <c r="B66" s="823" t="s">
        <v>1843</v>
      </c>
      <c r="C66" s="986">
        <f>Application!AG430-Application!AG431</f>
        <v>68</v>
      </c>
      <c r="D66" s="1283"/>
      <c r="E66" s="823" t="s">
        <v>2038</v>
      </c>
      <c r="F66" s="1283"/>
      <c r="G66" s="1033"/>
      <c r="H66" s="824"/>
      <c r="I66" s="1221"/>
      <c r="J66" s="2632"/>
      <c r="K66" s="2633"/>
      <c r="L66" s="2633"/>
      <c r="M66" s="2633"/>
      <c r="N66" s="2633"/>
      <c r="O66" s="2633"/>
      <c r="P66" s="2633"/>
      <c r="Q66" s="2633"/>
      <c r="R66" s="2633"/>
      <c r="S66" s="793"/>
      <c r="U66" s="2657"/>
    </row>
    <row r="67" spans="1:22" ht="15" customHeight="1">
      <c r="A67" s="793"/>
      <c r="B67" s="823" t="s">
        <v>1754</v>
      </c>
      <c r="C67" s="987">
        <f>MIN(IF(AND(C65="Yes",G67&gt;=50),(0.75+(G67/200)),1),1.5)</f>
        <v>1.0900000000000001</v>
      </c>
      <c r="D67" s="824"/>
      <c r="E67" s="823" t="s">
        <v>1844</v>
      </c>
      <c r="G67" s="986">
        <f>C66+G66</f>
        <v>68</v>
      </c>
      <c r="H67" s="824"/>
      <c r="I67" s="1221"/>
      <c r="J67" s="2629" t="s">
        <v>135</v>
      </c>
      <c r="K67" s="2629"/>
      <c r="L67" s="2629"/>
      <c r="M67" s="2629"/>
      <c r="N67" s="2629"/>
      <c r="O67" s="2629"/>
      <c r="P67" s="2629"/>
      <c r="Q67" s="2629"/>
      <c r="R67" s="2629"/>
      <c r="S67" s="793"/>
      <c r="U67" s="2656">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7"/>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0">
        <f>SUM(U61:U68)</f>
        <v>0</v>
      </c>
    </row>
    <row r="70" spans="1:22" ht="15" customHeight="1" thickBot="1">
      <c r="A70" s="793"/>
      <c r="B70" s="2627" t="s">
        <v>1764</v>
      </c>
      <c r="C70" s="2627"/>
      <c r="D70" s="794"/>
      <c r="E70" s="794"/>
      <c r="F70" s="794"/>
      <c r="G70" s="794"/>
      <c r="H70" s="793"/>
      <c r="I70" s="793"/>
      <c r="J70" s="793"/>
      <c r="K70" s="793"/>
      <c r="L70" s="793"/>
      <c r="M70" s="793"/>
      <c r="N70" s="793"/>
      <c r="O70" s="793"/>
      <c r="P70" s="793"/>
      <c r="Q70" s="793"/>
      <c r="R70" s="793"/>
      <c r="S70" s="793"/>
      <c r="U70" s="2661"/>
      <c r="V70" s="620" t="s">
        <v>1970</v>
      </c>
    </row>
    <row r="71" spans="1:22" ht="15" customHeight="1">
      <c r="A71" s="793"/>
      <c r="B71" s="2628" t="s">
        <v>1768</v>
      </c>
      <c r="C71" s="2628"/>
      <c r="D71" s="2628"/>
      <c r="E71" s="794"/>
      <c r="F71" s="794"/>
      <c r="G71" s="808">
        <f>G53*(1-J58)</f>
        <v>10444050.686866922</v>
      </c>
      <c r="H71" s="793"/>
      <c r="I71" s="793"/>
      <c r="J71" s="826"/>
      <c r="K71" s="1117" t="s">
        <v>1770</v>
      </c>
      <c r="L71" s="1117"/>
      <c r="M71" s="1117"/>
      <c r="N71" s="1117"/>
      <c r="O71" s="1117"/>
      <c r="P71" s="793"/>
      <c r="Q71" s="2615">
        <f>'Basis &amp; Credits'!T23+'Basis &amp; Credits'!Y23+'Basis &amp; Credits'!AD23+'Basis &amp; Credits'!AI23</f>
        <v>28481013</v>
      </c>
      <c r="R71" s="2615"/>
      <c r="S71" s="793"/>
    </row>
    <row r="72" spans="1:22" ht="15" customHeight="1">
      <c r="A72" s="793"/>
      <c r="B72" s="2617" t="s">
        <v>1769</v>
      </c>
      <c r="C72" s="2617"/>
      <c r="D72" s="2617"/>
      <c r="E72" s="794"/>
      <c r="F72" s="794"/>
      <c r="G72" s="808">
        <f>G71*C67</f>
        <v>11384015.248684946</v>
      </c>
      <c r="H72" s="793"/>
      <c r="I72" s="793"/>
      <c r="J72" s="826"/>
      <c r="K72" s="1223"/>
      <c r="L72" s="1223"/>
      <c r="M72" s="1223"/>
      <c r="N72" s="1223"/>
      <c r="O72" s="1223"/>
      <c r="P72" s="793"/>
      <c r="Q72" s="2609"/>
      <c r="R72" s="2609"/>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8">
        <f>$G$72</f>
        <v>11384015.248684946</v>
      </c>
      <c r="C75" s="2619"/>
      <c r="D75" s="2619"/>
      <c r="E75" s="2619"/>
      <c r="F75" s="2619"/>
      <c r="G75" s="2619"/>
      <c r="H75" s="827"/>
      <c r="I75" s="2620" t="s">
        <v>154</v>
      </c>
      <c r="J75" s="2612" t="s">
        <v>1075</v>
      </c>
      <c r="K75" s="2620">
        <v>1</v>
      </c>
      <c r="L75" s="793"/>
      <c r="M75" s="799"/>
      <c r="N75" s="825"/>
      <c r="O75" s="1035">
        <f>$Q$71</f>
        <v>28481013</v>
      </c>
      <c r="P75" s="2612" t="s">
        <v>2146</v>
      </c>
      <c r="Q75" s="2621" t="s">
        <v>153</v>
      </c>
      <c r="R75" s="2658">
        <f>((B75/B76)+((1-(O75/O76))/2))+U69</f>
        <v>0.43145648419290134</v>
      </c>
    </row>
    <row r="76" spans="1:22" ht="15" customHeight="1" thickBot="1">
      <c r="A76" s="793"/>
      <c r="B76" s="2622">
        <f>'Sources and Uses Budget'!$C$104+$Q$46-($E$50+$E$51)*(1-$J$58)</f>
        <v>41674128</v>
      </c>
      <c r="C76" s="2623"/>
      <c r="D76" s="2623"/>
      <c r="E76" s="2623"/>
      <c r="F76" s="2623"/>
      <c r="G76" s="2622"/>
      <c r="H76" s="793"/>
      <c r="I76" s="2620"/>
      <c r="J76" s="2612"/>
      <c r="K76" s="2620"/>
      <c r="L76" s="793"/>
      <c r="M76" s="1016"/>
      <c r="N76" s="793"/>
      <c r="O76" s="1034">
        <f>B76</f>
        <v>41674128</v>
      </c>
      <c r="P76" s="2612"/>
      <c r="Q76" s="2621"/>
      <c r="R76" s="265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3"/>
      <c r="R84" s="2613"/>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1" t="s">
        <v>1100</v>
      </c>
      <c r="P86" s="1115"/>
      <c r="Q86" s="793"/>
      <c r="R86" s="579"/>
      <c r="S86" s="793"/>
    </row>
    <row r="87" spans="1:19" ht="15" customHeight="1">
      <c r="A87" s="793"/>
      <c r="B87" s="1240" t="s">
        <v>2132</v>
      </c>
      <c r="C87" s="1235"/>
      <c r="D87" s="1224"/>
      <c r="E87" s="1229"/>
      <c r="F87" s="1229"/>
      <c r="G87" s="1296"/>
      <c r="H87" s="793"/>
      <c r="I87" s="810"/>
      <c r="J87" s="793"/>
      <c r="S87" s="793"/>
    </row>
    <row r="88" spans="1:19" ht="15" customHeight="1">
      <c r="A88" s="793"/>
      <c r="B88" s="1292"/>
      <c r="C88" s="1293"/>
      <c r="D88" s="1294"/>
      <c r="E88" s="1295"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3"/>
      <c r="R89" s="2613"/>
      <c r="S89" s="793"/>
    </row>
    <row r="90" spans="1:19" ht="15" customHeight="1">
      <c r="A90" s="579"/>
      <c r="B90" s="771" t="s">
        <v>2503</v>
      </c>
      <c r="C90" s="772">
        <v>3</v>
      </c>
      <c r="D90" s="773">
        <f>1462*0.4</f>
        <v>584.80000000000007</v>
      </c>
      <c r="E90" s="774">
        <v>1045</v>
      </c>
      <c r="F90" s="838"/>
      <c r="G90" s="831">
        <f>MAX(($E90-$D90)*$C90*12,0)</f>
        <v>16567.199999999997</v>
      </c>
      <c r="H90" s="793"/>
      <c r="I90" s="810"/>
      <c r="J90" s="793"/>
      <c r="K90" s="1213" t="s">
        <v>1779</v>
      </c>
      <c r="L90" s="1114"/>
      <c r="M90" s="1114"/>
      <c r="N90" s="1114"/>
      <c r="O90" s="1114"/>
      <c r="P90" s="1114"/>
      <c r="Q90" s="2616"/>
      <c r="R90" s="2616"/>
      <c r="S90" s="793"/>
    </row>
    <row r="91" spans="1:19" ht="15" customHeight="1">
      <c r="A91" s="579"/>
      <c r="B91" s="771" t="s">
        <v>2504</v>
      </c>
      <c r="C91" s="772">
        <v>11</v>
      </c>
      <c r="D91" s="773">
        <f>1754*0.4</f>
        <v>701.6</v>
      </c>
      <c r="E91" s="774">
        <v>1308</v>
      </c>
      <c r="F91" s="838"/>
      <c r="G91" s="831">
        <f t="shared" ref="G91:G97" si="0">MAX(($E91-$D91)*$C91*12,0)</f>
        <v>80044.799999999988</v>
      </c>
      <c r="H91" s="793"/>
      <c r="I91" s="810"/>
      <c r="J91" s="793"/>
      <c r="K91" s="1213" t="s">
        <v>1783</v>
      </c>
      <c r="L91" s="1114"/>
      <c r="M91" s="1114"/>
      <c r="N91" s="1114"/>
      <c r="O91" s="1114"/>
      <c r="P91" s="1114"/>
      <c r="Q91" s="2614">
        <f>IFERROR(Q89/Q90,0)</f>
        <v>0</v>
      </c>
      <c r="R91" s="2614"/>
      <c r="S91" s="793"/>
    </row>
    <row r="92" spans="1:19" ht="15" customHeight="1">
      <c r="A92" s="579"/>
      <c r="B92" s="771" t="s">
        <v>2505</v>
      </c>
      <c r="C92" s="772">
        <v>18</v>
      </c>
      <c r="D92" s="773">
        <f>2026*0.4</f>
        <v>810.40000000000009</v>
      </c>
      <c r="E92" s="774">
        <v>1325</v>
      </c>
      <c r="F92" s="838"/>
      <c r="G92" s="831">
        <f t="shared" si="0"/>
        <v>111153.59999999999</v>
      </c>
      <c r="H92" s="793"/>
      <c r="I92" s="810"/>
      <c r="J92" s="793"/>
      <c r="S92" s="793"/>
    </row>
    <row r="93" spans="1:19" ht="15" customHeight="1">
      <c r="A93" s="579"/>
      <c r="B93" s="771" t="s">
        <v>2506</v>
      </c>
      <c r="C93" s="772">
        <v>2</v>
      </c>
      <c r="D93" s="773">
        <f>2260*0.4</f>
        <v>904</v>
      </c>
      <c r="E93" s="774">
        <v>2088</v>
      </c>
      <c r="F93" s="838"/>
      <c r="G93" s="831">
        <f t="shared" si="0"/>
        <v>28416</v>
      </c>
      <c r="H93" s="793"/>
      <c r="I93" s="810"/>
      <c r="J93" s="793"/>
      <c r="K93" s="1214" t="s">
        <v>1784</v>
      </c>
      <c r="L93" s="1112"/>
      <c r="M93" s="1112"/>
      <c r="N93" s="1112"/>
      <c r="O93" s="1112"/>
      <c r="P93" s="1112"/>
      <c r="Q93" s="2615">
        <f>MAX(Q84,Q91)</f>
        <v>0</v>
      </c>
      <c r="R93" s="2615"/>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7"/>
      <c r="R94" s="1287"/>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236181.59999999998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236181.59999999998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224372.52</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195106.5391304348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2198072.6868669223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6"/>
  <sheetViews>
    <sheetView zoomScaleNormal="100" workbookViewId="0">
      <selection activeCell="S72" sqref="S7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611316</v>
      </c>
      <c r="F4" s="592"/>
      <c r="G4" s="592">
        <f>E4*$C$4</f>
        <v>626598.89999999991</v>
      </c>
      <c r="H4" s="592"/>
      <c r="I4" s="592">
        <f>G4*$C$4</f>
        <v>642263.87249999982</v>
      </c>
      <c r="J4" s="592"/>
      <c r="K4" s="592">
        <f>I4*$C$4</f>
        <v>658320.46931249974</v>
      </c>
      <c r="L4" s="592"/>
      <c r="M4" s="592">
        <f>K4*$C$4</f>
        <v>674778.48104531213</v>
      </c>
      <c r="N4" s="592"/>
      <c r="O4" s="592">
        <f>M4*$C$4</f>
        <v>691647.94307144487</v>
      </c>
      <c r="P4" s="592"/>
      <c r="Q4" s="592">
        <f>O4*$C$4</f>
        <v>708939.14164823096</v>
      </c>
      <c r="R4" s="592"/>
      <c r="S4" s="592">
        <f>Q4*$C$4</f>
        <v>726662.62018943671</v>
      </c>
      <c r="T4" s="592"/>
      <c r="U4" s="592">
        <f>S4*$C$4</f>
        <v>744829.18569417251</v>
      </c>
      <c r="V4" s="592"/>
      <c r="W4" s="592">
        <f>U4*$C$4</f>
        <v>763449.91533652681</v>
      </c>
      <c r="X4" s="592"/>
      <c r="Y4" s="592">
        <f>W4*$C$4</f>
        <v>782536.16321993992</v>
      </c>
      <c r="Z4" s="592"/>
      <c r="AA4" s="592">
        <f>Y4*$C$4</f>
        <v>802099.5673004383</v>
      </c>
      <c r="AB4" s="592"/>
      <c r="AC4" s="592">
        <f>AA4*$C$4</f>
        <v>822152.05648294918</v>
      </c>
      <c r="AD4" s="592"/>
      <c r="AE4" s="592">
        <f>AC4*$C$4</f>
        <v>842705.85789502284</v>
      </c>
      <c r="AF4" s="592"/>
      <c r="AG4" s="592">
        <f>AE4*$C$4</f>
        <v>863773.50434239837</v>
      </c>
      <c r="AH4" s="592"/>
    </row>
    <row r="5" spans="1:34" ht="14.25">
      <c r="A5" s="582"/>
      <c r="B5" s="582" t="s">
        <v>1071</v>
      </c>
      <c r="C5" s="617">
        <f>IF(Application!$D$214="Special Needs",0.1,0.05)</f>
        <v>0.05</v>
      </c>
      <c r="D5" s="582"/>
      <c r="E5" s="594">
        <f>-E4*$C$5</f>
        <v>-30565.800000000003</v>
      </c>
      <c r="F5" s="594"/>
      <c r="G5" s="594">
        <f>-G4*$C$5</f>
        <v>-31329.944999999996</v>
      </c>
      <c r="H5" s="594"/>
      <c r="I5" s="594">
        <f>-I4*$C$5</f>
        <v>-32113.193624999993</v>
      </c>
      <c r="J5" s="594"/>
      <c r="K5" s="594">
        <f>-K4*$C$5</f>
        <v>-32916.023465624989</v>
      </c>
      <c r="L5" s="594"/>
      <c r="M5" s="594">
        <f>-M4*$C$5</f>
        <v>-33738.924052265611</v>
      </c>
      <c r="N5" s="594"/>
      <c r="O5" s="594">
        <f>-O4*$C$5</f>
        <v>-34582.397153572245</v>
      </c>
      <c r="P5" s="594"/>
      <c r="Q5" s="594">
        <f>-Q4*$C$5</f>
        <v>-35446.957082411551</v>
      </c>
      <c r="R5" s="594"/>
      <c r="S5" s="594">
        <f>-S4*$C$5</f>
        <v>-36333.131009471836</v>
      </c>
      <c r="T5" s="594"/>
      <c r="U5" s="594">
        <f>-U4*$C$5</f>
        <v>-37241.459284708624</v>
      </c>
      <c r="V5" s="594"/>
      <c r="W5" s="594">
        <f>-W4*$C$5</f>
        <v>-38172.495766826345</v>
      </c>
      <c r="X5" s="594"/>
      <c r="Y5" s="594">
        <f>-Y4*$C$5</f>
        <v>-39126.808160996996</v>
      </c>
      <c r="Z5" s="594"/>
      <c r="AA5" s="594">
        <f>-AA4*$C$5</f>
        <v>-40104.978365021918</v>
      </c>
      <c r="AB5" s="594"/>
      <c r="AC5" s="594">
        <f>-AC4*$C$5</f>
        <v>-41107.602824147463</v>
      </c>
      <c r="AD5" s="594"/>
      <c r="AE5" s="594">
        <f>-AE4*$C$5</f>
        <v>-42135.292894751146</v>
      </c>
      <c r="AF5" s="594"/>
      <c r="AG5" s="594">
        <f>-AG4*$C$5</f>
        <v>-43188.675217119919</v>
      </c>
      <c r="AH5" s="582"/>
    </row>
    <row r="6" spans="1:34" ht="14.25">
      <c r="A6" s="582" t="s">
        <v>1162</v>
      </c>
      <c r="B6" s="582"/>
      <c r="C6" s="616">
        <v>1.0249999999999999</v>
      </c>
      <c r="D6" s="582"/>
      <c r="E6" s="595">
        <f>Application!Z787</f>
        <v>228684</v>
      </c>
      <c r="F6" s="595"/>
      <c r="G6" s="595">
        <f>E6*$C$6</f>
        <v>234401.09999999998</v>
      </c>
      <c r="H6" s="595"/>
      <c r="I6" s="595">
        <f>G6*$C$6</f>
        <v>240261.12749999994</v>
      </c>
      <c r="J6" s="595"/>
      <c r="K6" s="595">
        <f>I6*$C$6</f>
        <v>246267.65568749991</v>
      </c>
      <c r="L6" s="595"/>
      <c r="M6" s="595">
        <f>K6*$C$6</f>
        <v>252424.34707968737</v>
      </c>
      <c r="N6" s="595"/>
      <c r="O6" s="595">
        <f>M6*$C$6</f>
        <v>258734.95575667953</v>
      </c>
      <c r="P6" s="595"/>
      <c r="Q6" s="595">
        <f>O6*$C$6</f>
        <v>265203.32965059648</v>
      </c>
      <c r="R6" s="595"/>
      <c r="S6" s="595">
        <f>Q6*$C$6</f>
        <v>271833.41289186134</v>
      </c>
      <c r="T6" s="595"/>
      <c r="U6" s="595">
        <f>S6*$C$6</f>
        <v>278629.24821415788</v>
      </c>
      <c r="V6" s="595"/>
      <c r="W6" s="595">
        <f>U6*$C$6</f>
        <v>285594.9794195118</v>
      </c>
      <c r="X6" s="595"/>
      <c r="Y6" s="595">
        <f>W6*$C$6</f>
        <v>292734.85390499956</v>
      </c>
      <c r="Z6" s="595"/>
      <c r="AA6" s="595">
        <f>Y6*$C$6</f>
        <v>300053.22525262454</v>
      </c>
      <c r="AB6" s="595"/>
      <c r="AC6" s="595">
        <f>AA6*$C$6</f>
        <v>307554.55588394013</v>
      </c>
      <c r="AD6" s="595"/>
      <c r="AE6" s="595">
        <f>AC6*$C$6</f>
        <v>315243.4197810386</v>
      </c>
      <c r="AF6" s="595"/>
      <c r="AG6" s="595">
        <f>AE6*$C$6</f>
        <v>323124.50527556456</v>
      </c>
      <c r="AH6" s="582"/>
    </row>
    <row r="7" spans="1:34" ht="14.25">
      <c r="A7" s="582"/>
      <c r="B7" s="582" t="s">
        <v>1071</v>
      </c>
      <c r="C7" s="617">
        <f>IF(Application!$D$214="Special Needs",0.1,0.05)</f>
        <v>0.05</v>
      </c>
      <c r="D7" s="582"/>
      <c r="E7" s="594">
        <f>-E6*$C$7</f>
        <v>-11434.2</v>
      </c>
      <c r="F7" s="594"/>
      <c r="G7" s="594">
        <f>-G6*$C$7</f>
        <v>-11720.055</v>
      </c>
      <c r="H7" s="594"/>
      <c r="I7" s="594">
        <f>-I6*$C$7</f>
        <v>-12013.056374999998</v>
      </c>
      <c r="J7" s="594"/>
      <c r="K7" s="594">
        <f>-K6*$C$7</f>
        <v>-12313.382784374997</v>
      </c>
      <c r="L7" s="594"/>
      <c r="M7" s="594">
        <f>-M6*$C$7</f>
        <v>-12621.21735398437</v>
      </c>
      <c r="N7" s="594"/>
      <c r="O7" s="594">
        <f>-O6*$C$7</f>
        <v>-12936.747787833978</v>
      </c>
      <c r="P7" s="594"/>
      <c r="Q7" s="594">
        <f>-Q6*$C$7</f>
        <v>-13260.166482529825</v>
      </c>
      <c r="R7" s="594"/>
      <c r="S7" s="594">
        <f>-S6*$C$7</f>
        <v>-13591.670644593069</v>
      </c>
      <c r="T7" s="594"/>
      <c r="U7" s="594">
        <f>-U6*$C$7</f>
        <v>-13931.462410707894</v>
      </c>
      <c r="V7" s="594"/>
      <c r="W7" s="594">
        <f>-W6*$C$7</f>
        <v>-14279.74897097559</v>
      </c>
      <c r="X7" s="594"/>
      <c r="Y7" s="594">
        <f>-Y6*$C$7</f>
        <v>-14636.742695249979</v>
      </c>
      <c r="Z7" s="594"/>
      <c r="AA7" s="594">
        <f>-AA6*$C$7</f>
        <v>-15002.661262631227</v>
      </c>
      <c r="AB7" s="594"/>
      <c r="AC7" s="594">
        <f>-AC6*$C$7</f>
        <v>-15377.727794197008</v>
      </c>
      <c r="AD7" s="594"/>
      <c r="AE7" s="594">
        <f>-AE6*$C$7</f>
        <v>-15762.170989051931</v>
      </c>
      <c r="AF7" s="594"/>
      <c r="AG7" s="594">
        <f>-AG6*$C$7</f>
        <v>-16156.225263778229</v>
      </c>
      <c r="AH7" s="582"/>
    </row>
    <row r="8" spans="1:34" ht="14.25">
      <c r="A8" s="582" t="s">
        <v>288</v>
      </c>
      <c r="B8" s="582"/>
      <c r="C8" s="616">
        <v>1.0249999999999999</v>
      </c>
      <c r="D8" s="582"/>
      <c r="E8" s="595">
        <f>Application!Z795</f>
        <v>2500</v>
      </c>
      <c r="F8" s="595"/>
      <c r="G8" s="595">
        <f>E8*$C$8</f>
        <v>2562.5</v>
      </c>
      <c r="H8" s="595"/>
      <c r="I8" s="595">
        <f>G8*$C$8</f>
        <v>2626.5624999999995</v>
      </c>
      <c r="J8" s="595"/>
      <c r="K8" s="595">
        <f>I8*$C$8</f>
        <v>2692.2265624999991</v>
      </c>
      <c r="L8" s="595"/>
      <c r="M8" s="595">
        <f>K8*$C$8</f>
        <v>2759.5322265624986</v>
      </c>
      <c r="N8" s="595"/>
      <c r="O8" s="595">
        <f>M8*$C$8</f>
        <v>2828.520532226561</v>
      </c>
      <c r="P8" s="595"/>
      <c r="Q8" s="595">
        <f>O8*$C$8</f>
        <v>2899.233545532225</v>
      </c>
      <c r="R8" s="595"/>
      <c r="S8" s="595">
        <f>Q8*$C$8</f>
        <v>2971.7143841705301</v>
      </c>
      <c r="T8" s="595"/>
      <c r="U8" s="595">
        <f>S8*$C$8</f>
        <v>3046.0072437747931</v>
      </c>
      <c r="V8" s="595"/>
      <c r="W8" s="595">
        <f>U8*$C$8</f>
        <v>3122.1574248691627</v>
      </c>
      <c r="X8" s="595"/>
      <c r="Y8" s="595">
        <f>W8*$C$8</f>
        <v>3200.2113604908914</v>
      </c>
      <c r="Z8" s="595"/>
      <c r="AA8" s="595">
        <f>Y8*$C$8</f>
        <v>3280.2166445031635</v>
      </c>
      <c r="AB8" s="595"/>
      <c r="AC8" s="595">
        <f>AA8*$C$8</f>
        <v>3362.2220606157421</v>
      </c>
      <c r="AD8" s="595"/>
      <c r="AE8" s="595">
        <f>AC8*$C$8</f>
        <v>3446.2776121311354</v>
      </c>
      <c r="AF8" s="595"/>
      <c r="AG8" s="595">
        <f>AE8*$C$8</f>
        <v>3532.4345524344135</v>
      </c>
      <c r="AH8" s="582"/>
    </row>
    <row r="9" spans="1:34" ht="14.25">
      <c r="A9" s="582"/>
      <c r="B9" s="582" t="s">
        <v>1071</v>
      </c>
      <c r="C9" s="617">
        <f>IF(Application!$D$214="Special Needs",0.1,0.05)</f>
        <v>0.05</v>
      </c>
      <c r="D9" s="582"/>
      <c r="E9" s="614">
        <f>-E8*$C$9</f>
        <v>-125</v>
      </c>
      <c r="F9" s="594"/>
      <c r="G9" s="614">
        <f>-G8*$C$9</f>
        <v>-128.125</v>
      </c>
      <c r="H9" s="594"/>
      <c r="I9" s="614">
        <f>-I8*$C$9</f>
        <v>-131.32812499999997</v>
      </c>
      <c r="J9" s="594"/>
      <c r="K9" s="614">
        <f>-K8*$C$9</f>
        <v>-134.61132812499997</v>
      </c>
      <c r="L9" s="594"/>
      <c r="M9" s="614">
        <f>-M8*$C$9</f>
        <v>-137.97661132812493</v>
      </c>
      <c r="N9" s="594"/>
      <c r="O9" s="614">
        <f>-O8*$C$9</f>
        <v>-141.42602661132807</v>
      </c>
      <c r="P9" s="594"/>
      <c r="Q9" s="614">
        <f>-Q8*$C$9</f>
        <v>-144.96167727661125</v>
      </c>
      <c r="R9" s="594"/>
      <c r="S9" s="614">
        <f>-S8*$C$9</f>
        <v>-148.58571920852651</v>
      </c>
      <c r="T9" s="594"/>
      <c r="U9" s="614">
        <f>-U8*$C$9</f>
        <v>-152.30036218873965</v>
      </c>
      <c r="V9" s="594"/>
      <c r="W9" s="614">
        <f>-W8*$C$9</f>
        <v>-156.10787124345813</v>
      </c>
      <c r="X9" s="594"/>
      <c r="Y9" s="614">
        <f>-Y8*$C$9</f>
        <v>-160.01056802454457</v>
      </c>
      <c r="Z9" s="594"/>
      <c r="AA9" s="614">
        <f>-AA8*$C$9</f>
        <v>-164.0108322251582</v>
      </c>
      <c r="AB9" s="594"/>
      <c r="AC9" s="614">
        <f>-AC8*$C$9</f>
        <v>-168.11110303078712</v>
      </c>
      <c r="AD9" s="594"/>
      <c r="AE9" s="614">
        <f>-AE8*$C$9</f>
        <v>-172.31388060655678</v>
      </c>
      <c r="AF9" s="594"/>
      <c r="AG9" s="614">
        <f>-AG8*$C$9</f>
        <v>-176.62172762172068</v>
      </c>
      <c r="AH9" s="582"/>
    </row>
    <row r="10" spans="1:34" ht="15">
      <c r="A10" s="596" t="s">
        <v>1163</v>
      </c>
      <c r="B10" s="596"/>
      <c r="C10" s="587"/>
      <c r="D10" s="596"/>
      <c r="E10" s="596">
        <f>SUM(E4:E9)</f>
        <v>800375</v>
      </c>
      <c r="F10" s="596"/>
      <c r="G10" s="596">
        <f>SUM(G4:G9)</f>
        <v>820384.37499999988</v>
      </c>
      <c r="H10" s="596"/>
      <c r="I10" s="596">
        <f>SUM(I4:I9)</f>
        <v>840893.98437499977</v>
      </c>
      <c r="J10" s="596"/>
      <c r="K10" s="596">
        <f>SUM(K4:K9)</f>
        <v>861916.33398437465</v>
      </c>
      <c r="L10" s="596"/>
      <c r="M10" s="596">
        <f>SUM(M4:M9)</f>
        <v>883464.242333984</v>
      </c>
      <c r="N10" s="596"/>
      <c r="O10" s="596">
        <f>SUM(O4:O9)</f>
        <v>905550.84839233325</v>
      </c>
      <c r="P10" s="596"/>
      <c r="Q10" s="596">
        <f>SUM(Q4:Q9)</f>
        <v>928189.61960214167</v>
      </c>
      <c r="R10" s="596"/>
      <c r="S10" s="596">
        <f>SUM(S4:S9)</f>
        <v>951394.36009219498</v>
      </c>
      <c r="T10" s="596"/>
      <c r="U10" s="596">
        <f>SUM(U4:U9)</f>
        <v>975179.21909450006</v>
      </c>
      <c r="V10" s="596"/>
      <c r="W10" s="596">
        <f>SUM(W4:W9)</f>
        <v>999558.69957186223</v>
      </c>
      <c r="X10" s="596"/>
      <c r="Y10" s="596">
        <f>SUM(Y4:Y9)</f>
        <v>1024547.6670611588</v>
      </c>
      <c r="Z10" s="596"/>
      <c r="AA10" s="596">
        <f>SUM(AA4:AA9)</f>
        <v>1050161.3587376878</v>
      </c>
      <c r="AB10" s="596"/>
      <c r="AC10" s="596">
        <f>SUM(AC4:AC9)</f>
        <v>1076415.3927061297</v>
      </c>
      <c r="AD10" s="596"/>
      <c r="AE10" s="596">
        <f>SUM(AE4:AE9)</f>
        <v>1103325.7775237828</v>
      </c>
      <c r="AF10" s="596"/>
      <c r="AG10" s="596">
        <f>SUM(AG4:AG9)</f>
        <v>1130908.9219618775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50450</v>
      </c>
      <c r="F14" s="592"/>
      <c r="G14" s="592">
        <f t="shared" ref="G14:G20" si="0">E14*$C$13</f>
        <v>52215.749999999993</v>
      </c>
      <c r="H14" s="592"/>
      <c r="I14" s="592">
        <f t="shared" ref="I14:I20" si="1">G14*$C$13</f>
        <v>54043.30124999999</v>
      </c>
      <c r="J14" s="592"/>
      <c r="K14" s="592">
        <f t="shared" ref="K14:K20" si="2">I14*$C$13</f>
        <v>55934.816793749982</v>
      </c>
      <c r="L14" s="592"/>
      <c r="M14" s="592">
        <f t="shared" ref="M14:M20" si="3">K14*$C$13</f>
        <v>57892.535381531226</v>
      </c>
      <c r="N14" s="592"/>
      <c r="O14" s="592">
        <f t="shared" ref="O14:O20" si="4">M14*$C$13</f>
        <v>59918.774119884816</v>
      </c>
      <c r="P14" s="592"/>
      <c r="Q14" s="592">
        <f t="shared" ref="Q14:Q20" si="5">O14*$C$13</f>
        <v>62015.931214080782</v>
      </c>
      <c r="R14" s="592"/>
      <c r="S14" s="592">
        <f t="shared" ref="S14:S20" si="6">Q14*$C$13</f>
        <v>64186.488806573601</v>
      </c>
      <c r="T14" s="592"/>
      <c r="U14" s="592">
        <f t="shared" ref="U14:U20" si="7">S14*$C$13</f>
        <v>66433.015914803676</v>
      </c>
      <c r="V14" s="592"/>
      <c r="W14" s="592">
        <f t="shared" ref="W14:W20" si="8">U14*$C$13</f>
        <v>68758.171471821799</v>
      </c>
      <c r="X14" s="592"/>
      <c r="Y14" s="592">
        <f t="shared" ref="Y14:Y20" si="9">W14*$C$13</f>
        <v>71164.707473335555</v>
      </c>
      <c r="Z14" s="592"/>
      <c r="AA14" s="592">
        <f t="shared" ref="AA14:AA20" si="10">Y14*$C$13</f>
        <v>73655.472234902292</v>
      </c>
      <c r="AB14" s="592"/>
      <c r="AC14" s="592">
        <f t="shared" ref="AC14:AC20" si="11">AA14*$C$13</f>
        <v>76233.41376312387</v>
      </c>
      <c r="AD14" s="592"/>
      <c r="AE14" s="592">
        <f t="shared" ref="AE14:AE20" si="12">AC14*$C$13</f>
        <v>78901.583244833193</v>
      </c>
      <c r="AF14" s="592"/>
      <c r="AG14" s="592">
        <f t="shared" ref="AG14:AG20" si="13">AE14*$C$13</f>
        <v>81663.138658402342</v>
      </c>
      <c r="AH14" s="592"/>
    </row>
    <row r="15" spans="1:34" ht="14.25">
      <c r="A15" s="582" t="s">
        <v>514</v>
      </c>
      <c r="B15" s="582"/>
      <c r="C15" s="606"/>
      <c r="D15" s="582"/>
      <c r="E15" s="595">
        <f>Application!W827</f>
        <v>47052</v>
      </c>
      <c r="F15" s="595"/>
      <c r="G15" s="595">
        <f t="shared" si="0"/>
        <v>48698.82</v>
      </c>
      <c r="H15" s="595"/>
      <c r="I15" s="595">
        <f t="shared" si="1"/>
        <v>50403.278699999995</v>
      </c>
      <c r="J15" s="595"/>
      <c r="K15" s="595">
        <f t="shared" si="2"/>
        <v>52167.393454499994</v>
      </c>
      <c r="L15" s="595"/>
      <c r="M15" s="595">
        <f t="shared" si="3"/>
        <v>53993.252225407487</v>
      </c>
      <c r="N15" s="595"/>
      <c r="O15" s="595">
        <f t="shared" si="4"/>
        <v>55883.016053296742</v>
      </c>
      <c r="P15" s="595"/>
      <c r="Q15" s="595">
        <f t="shared" si="5"/>
        <v>57838.921615162122</v>
      </c>
      <c r="R15" s="595"/>
      <c r="S15" s="595">
        <f t="shared" si="6"/>
        <v>59863.283871692794</v>
      </c>
      <c r="T15" s="595"/>
      <c r="U15" s="595">
        <f t="shared" si="7"/>
        <v>61958.498807202035</v>
      </c>
      <c r="V15" s="595"/>
      <c r="W15" s="595">
        <f t="shared" si="8"/>
        <v>64127.046265454104</v>
      </c>
      <c r="X15" s="595"/>
      <c r="Y15" s="595">
        <f t="shared" si="9"/>
        <v>66371.492884744992</v>
      </c>
      <c r="Z15" s="595"/>
      <c r="AA15" s="595">
        <f t="shared" si="10"/>
        <v>68694.495135711055</v>
      </c>
      <c r="AB15" s="595"/>
      <c r="AC15" s="595">
        <f t="shared" si="11"/>
        <v>71098.802465460933</v>
      </c>
      <c r="AD15" s="595"/>
      <c r="AE15" s="595">
        <f t="shared" si="12"/>
        <v>73587.260551752057</v>
      </c>
      <c r="AF15" s="595"/>
      <c r="AG15" s="595">
        <f t="shared" si="13"/>
        <v>76162.814671063374</v>
      </c>
      <c r="AH15" s="582"/>
    </row>
    <row r="16" spans="1:34" ht="14.25">
      <c r="A16" s="582" t="s">
        <v>796</v>
      </c>
      <c r="B16" s="582"/>
      <c r="C16" s="606"/>
      <c r="D16" s="582"/>
      <c r="E16" s="595">
        <f>Application!W833</f>
        <v>61854</v>
      </c>
      <c r="F16" s="595"/>
      <c r="G16" s="595">
        <f t="shared" si="0"/>
        <v>64018.889999999992</v>
      </c>
      <c r="H16" s="595"/>
      <c r="I16" s="595">
        <f t="shared" si="1"/>
        <v>66259.551149999985</v>
      </c>
      <c r="J16" s="595"/>
      <c r="K16" s="595">
        <f t="shared" si="2"/>
        <v>68578.635440249986</v>
      </c>
      <c r="L16" s="595"/>
      <c r="M16" s="595">
        <f t="shared" si="3"/>
        <v>70978.887680658736</v>
      </c>
      <c r="N16" s="595"/>
      <c r="O16" s="595">
        <f t="shared" si="4"/>
        <v>73463.148749481785</v>
      </c>
      <c r="P16" s="595"/>
      <c r="Q16" s="595">
        <f t="shared" si="5"/>
        <v>76034.358955713644</v>
      </c>
      <c r="R16" s="595"/>
      <c r="S16" s="595">
        <f t="shared" si="6"/>
        <v>78695.561519163617</v>
      </c>
      <c r="T16" s="595"/>
      <c r="U16" s="595">
        <f t="shared" si="7"/>
        <v>81449.906172334333</v>
      </c>
      <c r="V16" s="595"/>
      <c r="W16" s="595">
        <f t="shared" si="8"/>
        <v>84300.652888366021</v>
      </c>
      <c r="X16" s="595"/>
      <c r="Y16" s="595">
        <f t="shared" si="9"/>
        <v>87251.17573945882</v>
      </c>
      <c r="Z16" s="595"/>
      <c r="AA16" s="595">
        <f t="shared" si="10"/>
        <v>90304.966890339871</v>
      </c>
      <c r="AB16" s="595"/>
      <c r="AC16" s="595">
        <f t="shared" si="11"/>
        <v>93465.640731501757</v>
      </c>
      <c r="AD16" s="595"/>
      <c r="AE16" s="595">
        <f t="shared" si="12"/>
        <v>96736.938157104305</v>
      </c>
      <c r="AF16" s="595"/>
      <c r="AG16" s="595">
        <f t="shared" si="13"/>
        <v>100122.73099260294</v>
      </c>
      <c r="AH16" s="582"/>
    </row>
    <row r="17" spans="1:33" ht="14.25">
      <c r="A17" s="582" t="s">
        <v>1167</v>
      </c>
      <c r="B17" s="582"/>
      <c r="C17" s="606"/>
      <c r="D17" s="582"/>
      <c r="E17" s="595">
        <f>Application!W840</f>
        <v>115200</v>
      </c>
      <c r="F17" s="595"/>
      <c r="G17" s="595">
        <f t="shared" si="0"/>
        <v>119231.99999999999</v>
      </c>
      <c r="H17" s="595"/>
      <c r="I17" s="595">
        <f t="shared" si="1"/>
        <v>123405.11999999998</v>
      </c>
      <c r="J17" s="595"/>
      <c r="K17" s="595">
        <f t="shared" si="2"/>
        <v>127724.29919999996</v>
      </c>
      <c r="L17" s="595"/>
      <c r="M17" s="595">
        <f t="shared" si="3"/>
        <v>132194.64967199994</v>
      </c>
      <c r="N17" s="595"/>
      <c r="O17" s="595">
        <f t="shared" si="4"/>
        <v>136821.46241051992</v>
      </c>
      <c r="P17" s="595"/>
      <c r="Q17" s="595">
        <f t="shared" si="5"/>
        <v>141610.2135948881</v>
      </c>
      <c r="R17" s="595"/>
      <c r="S17" s="595">
        <f t="shared" si="6"/>
        <v>146566.57107070918</v>
      </c>
      <c r="T17" s="595"/>
      <c r="U17" s="595">
        <f t="shared" si="7"/>
        <v>151696.40105818398</v>
      </c>
      <c r="V17" s="595"/>
      <c r="W17" s="595">
        <f t="shared" si="8"/>
        <v>157005.77509522042</v>
      </c>
      <c r="X17" s="595"/>
      <c r="Y17" s="595">
        <f t="shared" si="9"/>
        <v>162500.97722355311</v>
      </c>
      <c r="Z17" s="595"/>
      <c r="AA17" s="595">
        <f t="shared" si="10"/>
        <v>168188.51142637746</v>
      </c>
      <c r="AB17" s="595"/>
      <c r="AC17" s="595">
        <f t="shared" si="11"/>
        <v>174075.10932630065</v>
      </c>
      <c r="AD17" s="595"/>
      <c r="AE17" s="595">
        <f t="shared" si="12"/>
        <v>180167.73815272117</v>
      </c>
      <c r="AF17" s="595"/>
      <c r="AG17" s="595">
        <f t="shared" si="13"/>
        <v>186473.60898806641</v>
      </c>
    </row>
    <row r="18" spans="1:33" ht="14.25">
      <c r="A18" s="582" t="s">
        <v>1014</v>
      </c>
      <c r="B18" s="582"/>
      <c r="C18" s="606"/>
      <c r="D18" s="582"/>
      <c r="E18" s="595">
        <f>Application!W841</f>
        <v>18500</v>
      </c>
      <c r="F18" s="595"/>
      <c r="G18" s="595">
        <f t="shared" si="0"/>
        <v>19147.5</v>
      </c>
      <c r="H18" s="595"/>
      <c r="I18" s="595">
        <f t="shared" si="1"/>
        <v>19817.662499999999</v>
      </c>
      <c r="J18" s="595"/>
      <c r="K18" s="595">
        <f t="shared" si="2"/>
        <v>20511.280687499995</v>
      </c>
      <c r="L18" s="595"/>
      <c r="M18" s="595">
        <f t="shared" si="3"/>
        <v>21229.175511562495</v>
      </c>
      <c r="N18" s="595"/>
      <c r="O18" s="595">
        <f t="shared" si="4"/>
        <v>21972.196654467181</v>
      </c>
      <c r="P18" s="595"/>
      <c r="Q18" s="595">
        <f t="shared" si="5"/>
        <v>22741.223537373531</v>
      </c>
      <c r="R18" s="595"/>
      <c r="S18" s="595">
        <f t="shared" si="6"/>
        <v>23537.166361181604</v>
      </c>
      <c r="T18" s="595"/>
      <c r="U18" s="595">
        <f t="shared" si="7"/>
        <v>24360.967183822959</v>
      </c>
      <c r="V18" s="595"/>
      <c r="W18" s="595">
        <f t="shared" si="8"/>
        <v>25213.601035256761</v>
      </c>
      <c r="X18" s="595"/>
      <c r="Y18" s="595">
        <f t="shared" si="9"/>
        <v>26096.077071490745</v>
      </c>
      <c r="Z18" s="595"/>
      <c r="AA18" s="595">
        <f t="shared" si="10"/>
        <v>27009.439768992917</v>
      </c>
      <c r="AB18" s="595"/>
      <c r="AC18" s="595">
        <f t="shared" si="11"/>
        <v>27954.770160907668</v>
      </c>
      <c r="AD18" s="595"/>
      <c r="AE18" s="595">
        <f t="shared" si="12"/>
        <v>28933.187116539433</v>
      </c>
      <c r="AF18" s="595"/>
      <c r="AG18" s="595">
        <f t="shared" si="13"/>
        <v>29945.848665618312</v>
      </c>
    </row>
    <row r="19" spans="1:33" ht="14.25">
      <c r="A19" s="582" t="s">
        <v>60</v>
      </c>
      <c r="B19" s="582"/>
      <c r="C19" s="606"/>
      <c r="D19" s="582"/>
      <c r="E19" s="595">
        <f>Application!W850</f>
        <v>97900</v>
      </c>
      <c r="F19" s="595"/>
      <c r="G19" s="595">
        <f t="shared" si="0"/>
        <v>101326.49999999999</v>
      </c>
      <c r="H19" s="595"/>
      <c r="I19" s="595">
        <f t="shared" si="1"/>
        <v>104872.92749999998</v>
      </c>
      <c r="J19" s="595"/>
      <c r="K19" s="595">
        <f t="shared" si="2"/>
        <v>108543.47996249997</v>
      </c>
      <c r="L19" s="595"/>
      <c r="M19" s="595">
        <f t="shared" si="3"/>
        <v>112342.50176118746</v>
      </c>
      <c r="N19" s="595"/>
      <c r="O19" s="595">
        <f t="shared" si="4"/>
        <v>116274.48932282902</v>
      </c>
      <c r="P19" s="595"/>
      <c r="Q19" s="595">
        <f t="shared" si="5"/>
        <v>120344.09644912802</v>
      </c>
      <c r="R19" s="595"/>
      <c r="S19" s="595">
        <f t="shared" si="6"/>
        <v>124556.13982484749</v>
      </c>
      <c r="T19" s="595"/>
      <c r="U19" s="595">
        <f t="shared" si="7"/>
        <v>128915.60471871714</v>
      </c>
      <c r="V19" s="595"/>
      <c r="W19" s="595">
        <f t="shared" si="8"/>
        <v>133427.65088387224</v>
      </c>
      <c r="X19" s="595"/>
      <c r="Y19" s="595">
        <f t="shared" si="9"/>
        <v>138097.61866480776</v>
      </c>
      <c r="Z19" s="595"/>
      <c r="AA19" s="595">
        <f t="shared" si="10"/>
        <v>142931.03531807603</v>
      </c>
      <c r="AB19" s="595"/>
      <c r="AC19" s="595">
        <f t="shared" si="11"/>
        <v>147933.62155420869</v>
      </c>
      <c r="AD19" s="595"/>
      <c r="AE19" s="595">
        <f t="shared" si="12"/>
        <v>153111.29830860597</v>
      </c>
      <c r="AF19" s="595"/>
      <c r="AG19" s="595">
        <f t="shared" si="13"/>
        <v>158470.19374940716</v>
      </c>
    </row>
    <row r="20" spans="1:33" ht="14.25">
      <c r="A20" s="746" t="s">
        <v>1319</v>
      </c>
      <c r="B20" s="746"/>
      <c r="C20" s="606"/>
      <c r="D20" s="582"/>
      <c r="E20" s="605">
        <f>Application!W857</f>
        <v>1800</v>
      </c>
      <c r="F20" s="595"/>
      <c r="G20" s="605">
        <f t="shared" si="0"/>
        <v>1862.9999999999998</v>
      </c>
      <c r="H20" s="595"/>
      <c r="I20" s="605">
        <f t="shared" si="1"/>
        <v>1928.2049999999997</v>
      </c>
      <c r="J20" s="595"/>
      <c r="K20" s="605">
        <f t="shared" si="2"/>
        <v>1995.6921749999995</v>
      </c>
      <c r="L20" s="595"/>
      <c r="M20" s="605">
        <f t="shared" si="3"/>
        <v>2065.5414011249991</v>
      </c>
      <c r="N20" s="595"/>
      <c r="O20" s="605">
        <f t="shared" si="4"/>
        <v>2137.8353501643737</v>
      </c>
      <c r="P20" s="595"/>
      <c r="Q20" s="605">
        <f t="shared" si="5"/>
        <v>2212.6595874201266</v>
      </c>
      <c r="R20" s="595"/>
      <c r="S20" s="605">
        <f t="shared" si="6"/>
        <v>2290.1026729798309</v>
      </c>
      <c r="T20" s="595"/>
      <c r="U20" s="605">
        <f t="shared" si="7"/>
        <v>2370.2562665341247</v>
      </c>
      <c r="V20" s="595"/>
      <c r="W20" s="605">
        <f t="shared" si="8"/>
        <v>2453.2152358628191</v>
      </c>
      <c r="X20" s="595"/>
      <c r="Y20" s="605">
        <f t="shared" si="9"/>
        <v>2539.0777691180174</v>
      </c>
      <c r="Z20" s="595"/>
      <c r="AA20" s="605">
        <f t="shared" si="10"/>
        <v>2627.9454910371478</v>
      </c>
      <c r="AB20" s="595"/>
      <c r="AC20" s="605">
        <f t="shared" si="11"/>
        <v>2719.9235832234476</v>
      </c>
      <c r="AD20" s="595"/>
      <c r="AE20" s="605">
        <f t="shared" si="12"/>
        <v>2815.1209086362683</v>
      </c>
      <c r="AF20" s="595"/>
      <c r="AG20" s="605">
        <f t="shared" si="13"/>
        <v>2913.6501404385376</v>
      </c>
    </row>
    <row r="21" spans="1:33" ht="15">
      <c r="A21" s="596" t="s">
        <v>1168</v>
      </c>
      <c r="B21" s="596"/>
      <c r="C21" s="606"/>
      <c r="D21" s="596"/>
      <c r="E21" s="596">
        <f>SUM(E14:E20)</f>
        <v>392756</v>
      </c>
      <c r="F21" s="596"/>
      <c r="G21" s="596">
        <f>SUM(G14:G20)</f>
        <v>406502.45999999996</v>
      </c>
      <c r="H21" s="596"/>
      <c r="I21" s="596">
        <f>SUM(I14:I20)</f>
        <v>420730.04609999992</v>
      </c>
      <c r="J21" s="596"/>
      <c r="K21" s="596">
        <f>SUM(K14:K20)</f>
        <v>435455.59771349985</v>
      </c>
      <c r="L21" s="596"/>
      <c r="M21" s="596">
        <f>SUM(M14:M20)</f>
        <v>450696.54363347241</v>
      </c>
      <c r="N21" s="596"/>
      <c r="O21" s="596">
        <f>SUM(O14:O20)</f>
        <v>466470.92266064388</v>
      </c>
      <c r="P21" s="596"/>
      <c r="Q21" s="596">
        <f>SUM(Q14:Q20)</f>
        <v>482797.40495376632</v>
      </c>
      <c r="R21" s="596"/>
      <c r="S21" s="596">
        <f>SUM(S14:S20)</f>
        <v>499695.31412714813</v>
      </c>
      <c r="T21" s="596"/>
      <c r="U21" s="596">
        <f>SUM(U14:U20)</f>
        <v>517184.65012159816</v>
      </c>
      <c r="V21" s="596"/>
      <c r="W21" s="596">
        <f>SUM(W14:W20)</f>
        <v>535286.11287585401</v>
      </c>
      <c r="X21" s="596"/>
      <c r="Y21" s="596">
        <f>SUM(Y14:Y20)</f>
        <v>554021.12682650902</v>
      </c>
      <c r="Z21" s="596"/>
      <c r="AA21" s="596">
        <f>SUM(AA14:AA20)</f>
        <v>573411.86626543675</v>
      </c>
      <c r="AB21" s="596"/>
      <c r="AC21" s="596">
        <f>SUM(AC14:AC20)</f>
        <v>593481.281584727</v>
      </c>
      <c r="AD21" s="596"/>
      <c r="AE21" s="596">
        <f>SUM(AE14:AE20)</f>
        <v>614253.12644019246</v>
      </c>
      <c r="AF21" s="596"/>
      <c r="AG21" s="596">
        <f>SUM(AG14:AG20)</f>
        <v>635751.98586559913</v>
      </c>
    </row>
    <row r="22" spans="1:33" s="1333"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5">
      <c r="A23" s="1352" t="s">
        <v>2142</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26800</v>
      </c>
      <c r="F26" s="595"/>
      <c r="G26" s="595">
        <f>E26*$C$26</f>
        <v>27737.999999999996</v>
      </c>
      <c r="H26" s="595"/>
      <c r="I26" s="595">
        <f>G26*$C$26</f>
        <v>28708.829999999994</v>
      </c>
      <c r="J26" s="595"/>
      <c r="K26" s="595">
        <f>I26*$C$26</f>
        <v>29713.639049999991</v>
      </c>
      <c r="L26" s="595"/>
      <c r="M26" s="595">
        <f>K26*$C$26</f>
        <v>30753.616416749988</v>
      </c>
      <c r="N26" s="595"/>
      <c r="O26" s="595">
        <f>M26*$C$26</f>
        <v>31829.992991336236</v>
      </c>
      <c r="P26" s="595"/>
      <c r="Q26" s="595">
        <f>O26*$C$26</f>
        <v>32944.042746033003</v>
      </c>
      <c r="R26" s="595"/>
      <c r="S26" s="595">
        <f>Q26*$C$26</f>
        <v>34097.084242144156</v>
      </c>
      <c r="T26" s="595"/>
      <c r="U26" s="595">
        <f>S26*$C$26</f>
        <v>35290.482190619201</v>
      </c>
      <c r="V26" s="595"/>
      <c r="W26" s="595">
        <f>U26*$C$26</f>
        <v>36525.649067290869</v>
      </c>
      <c r="X26" s="595"/>
      <c r="Y26" s="595">
        <f>W26*$C$26</f>
        <v>37804.046784646045</v>
      </c>
      <c r="Z26" s="595"/>
      <c r="AA26" s="595">
        <f>Y26*$C$26</f>
        <v>39127.188422108651</v>
      </c>
      <c r="AB26" s="595"/>
      <c r="AC26" s="595">
        <f>AA26*$C$26</f>
        <v>40496.640016882448</v>
      </c>
      <c r="AD26" s="595"/>
      <c r="AE26" s="595">
        <f>AC26*$C$26</f>
        <v>41914.02241747333</v>
      </c>
      <c r="AF26" s="595"/>
      <c r="AG26" s="595">
        <f>AE26*$C$26</f>
        <v>43381.013202084891</v>
      </c>
    </row>
    <row r="27" spans="1:33" ht="14.25">
      <c r="A27" s="1352" t="s">
        <v>1170</v>
      </c>
      <c r="B27" s="582"/>
      <c r="C27" s="618"/>
      <c r="D27" s="582"/>
      <c r="E27" s="595">
        <f>Application!AC867</f>
        <v>34000</v>
      </c>
      <c r="F27" s="595"/>
      <c r="G27" s="595">
        <f>$E$27</f>
        <v>34000</v>
      </c>
      <c r="H27" s="595"/>
      <c r="I27" s="595">
        <f>$E$27</f>
        <v>34000</v>
      </c>
      <c r="J27" s="595"/>
      <c r="K27" s="595">
        <f>$E$27</f>
        <v>34000</v>
      </c>
      <c r="L27" s="595"/>
      <c r="M27" s="595">
        <f>$E$27</f>
        <v>34000</v>
      </c>
      <c r="N27" s="595"/>
      <c r="O27" s="595">
        <f>$E$27</f>
        <v>34000</v>
      </c>
      <c r="P27" s="595"/>
      <c r="Q27" s="595">
        <f>$E$27</f>
        <v>34000</v>
      </c>
      <c r="R27" s="595"/>
      <c r="S27" s="595">
        <f>$E$27</f>
        <v>34000</v>
      </c>
      <c r="T27" s="595"/>
      <c r="U27" s="595">
        <f>$E$27</f>
        <v>34000</v>
      </c>
      <c r="V27" s="595"/>
      <c r="W27" s="595">
        <f>$E$27</f>
        <v>34000</v>
      </c>
      <c r="X27" s="595"/>
      <c r="Y27" s="595">
        <f>$E$27</f>
        <v>34000</v>
      </c>
      <c r="Z27" s="595"/>
      <c r="AA27" s="595">
        <f>$E$27</f>
        <v>34000</v>
      </c>
      <c r="AB27" s="595"/>
      <c r="AC27" s="595">
        <f>$E$27</f>
        <v>34000</v>
      </c>
      <c r="AD27" s="595"/>
      <c r="AE27" s="595">
        <f>$E$27</f>
        <v>34000</v>
      </c>
      <c r="AF27" s="595"/>
      <c r="AG27" s="595">
        <f>$E$27</f>
        <v>34000</v>
      </c>
    </row>
    <row r="28" spans="1:33" s="1333" customFormat="1" ht="14.25">
      <c r="A28" s="1352"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2" t="s">
        <v>1171</v>
      </c>
      <c r="B29" s="582"/>
      <c r="C29" s="616">
        <v>1.02</v>
      </c>
      <c r="D29" s="582"/>
      <c r="E29" s="595">
        <f>Application!AC869</f>
        <v>5000</v>
      </c>
      <c r="F29" s="595"/>
      <c r="G29" s="595">
        <f>E29*$C$29</f>
        <v>5100</v>
      </c>
      <c r="H29" s="595"/>
      <c r="I29" s="595">
        <f>G29*$C$29</f>
        <v>5202</v>
      </c>
      <c r="J29" s="595"/>
      <c r="K29" s="595">
        <f>I29*$C$29</f>
        <v>5306.04</v>
      </c>
      <c r="L29" s="595"/>
      <c r="M29" s="595">
        <f>K29*$C$29</f>
        <v>5412.1607999999997</v>
      </c>
      <c r="N29" s="595"/>
      <c r="O29" s="595">
        <f>M29*$C$29</f>
        <v>5520.4040159999995</v>
      </c>
      <c r="P29" s="595"/>
      <c r="Q29" s="595">
        <f>O29*$C$29</f>
        <v>5630.8120963199999</v>
      </c>
      <c r="R29" s="595"/>
      <c r="S29" s="595">
        <f>Q29*$C$29</f>
        <v>5743.4283382464</v>
      </c>
      <c r="T29" s="595"/>
      <c r="U29" s="595">
        <f>S29*$C$29</f>
        <v>5858.2969050113279</v>
      </c>
      <c r="V29" s="595"/>
      <c r="W29" s="595">
        <f>U29*$C$29</f>
        <v>5975.4628431115543</v>
      </c>
      <c r="X29" s="595"/>
      <c r="Y29" s="595">
        <f>W29*$C$29</f>
        <v>6094.9720999737856</v>
      </c>
      <c r="Z29" s="595"/>
      <c r="AA29" s="595">
        <f>Y29*$C$29</f>
        <v>6216.8715419732616</v>
      </c>
      <c r="AB29" s="595"/>
      <c r="AC29" s="595">
        <f>AA29*$C$29</f>
        <v>6341.2089728127266</v>
      </c>
      <c r="AD29" s="595"/>
      <c r="AE29" s="595">
        <f>AC29*$C$29</f>
        <v>6468.0331522689812</v>
      </c>
      <c r="AF29" s="595"/>
      <c r="AG29" s="595">
        <f>AE29*$C$29</f>
        <v>6597.3938153143608</v>
      </c>
    </row>
    <row r="30" spans="1:33" s="1333" customFormat="1" ht="14.25">
      <c r="A30" s="1352"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458556</v>
      </c>
      <c r="F34" s="596"/>
      <c r="G34" s="596">
        <f>SUM(G21:G32)</f>
        <v>473340.45999999996</v>
      </c>
      <c r="H34" s="596"/>
      <c r="I34" s="596">
        <f>SUM(I21:I32)</f>
        <v>488640.87609999994</v>
      </c>
      <c r="J34" s="596"/>
      <c r="K34" s="596">
        <f>SUM(K21:K32)</f>
        <v>504475.27676349983</v>
      </c>
      <c r="L34" s="596"/>
      <c r="M34" s="596">
        <f>SUM(M21:M32)</f>
        <v>520862.32085022243</v>
      </c>
      <c r="N34" s="596"/>
      <c r="O34" s="596">
        <f>SUM(O21:O32)</f>
        <v>537821.31966798007</v>
      </c>
      <c r="P34" s="596"/>
      <c r="Q34" s="596">
        <f>SUM(Q21:Q32)</f>
        <v>555372.2597961193</v>
      </c>
      <c r="R34" s="596"/>
      <c r="S34" s="596">
        <f>SUM(S21:S32)</f>
        <v>573535.82670753868</v>
      </c>
      <c r="T34" s="596"/>
      <c r="U34" s="596">
        <f>SUM(U21:U32)</f>
        <v>592333.42921722867</v>
      </c>
      <c r="V34" s="596"/>
      <c r="W34" s="596">
        <f>SUM(W21:W32)</f>
        <v>611787.22478625644</v>
      </c>
      <c r="X34" s="596"/>
      <c r="Y34" s="596">
        <f>SUM(Y21:Y32)</f>
        <v>631920.14571112883</v>
      </c>
      <c r="Z34" s="596"/>
      <c r="AA34" s="596">
        <f>SUM(AA21:AA32)</f>
        <v>652755.92622951861</v>
      </c>
      <c r="AB34" s="596"/>
      <c r="AC34" s="596">
        <f>SUM(AC21:AC32)</f>
        <v>674319.13057442219</v>
      </c>
      <c r="AD34" s="596"/>
      <c r="AE34" s="596">
        <f>SUM(AE21:AE32)</f>
        <v>696635.1820099348</v>
      </c>
      <c r="AF34" s="596"/>
      <c r="AG34" s="596">
        <f>SUM(AG21:AG32)</f>
        <v>719730.39288299845</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341819</v>
      </c>
      <c r="F36" s="596"/>
      <c r="G36" s="596">
        <f>G10-G34</f>
        <v>347043.91499999992</v>
      </c>
      <c r="H36" s="596"/>
      <c r="I36" s="596">
        <f>I10-I34</f>
        <v>352253.10827499983</v>
      </c>
      <c r="J36" s="596"/>
      <c r="K36" s="596">
        <f>K10-K34</f>
        <v>357441.05722087482</v>
      </c>
      <c r="L36" s="596"/>
      <c r="M36" s="596">
        <f>M10-M34</f>
        <v>362601.92148376157</v>
      </c>
      <c r="N36" s="596"/>
      <c r="O36" s="596">
        <f>O10-O34</f>
        <v>367729.52872435318</v>
      </c>
      <c r="P36" s="596"/>
      <c r="Q36" s="596">
        <f>Q10-Q34</f>
        <v>372817.35980602237</v>
      </c>
      <c r="R36" s="596"/>
      <c r="S36" s="596">
        <f>S10-S34</f>
        <v>377858.5333846563</v>
      </c>
      <c r="T36" s="596"/>
      <c r="U36" s="596">
        <f>U10-U34</f>
        <v>382845.7898772714</v>
      </c>
      <c r="V36" s="596"/>
      <c r="W36" s="596">
        <f>W10-W34</f>
        <v>387771.47478560579</v>
      </c>
      <c r="X36" s="596"/>
      <c r="Y36" s="596">
        <f>Y10-Y34</f>
        <v>392627.52135002997</v>
      </c>
      <c r="Z36" s="596"/>
      <c r="AA36" s="596">
        <f>AA10-AA34</f>
        <v>397405.43250816921</v>
      </c>
      <c r="AB36" s="596"/>
      <c r="AC36" s="596">
        <f>AC10-AC34</f>
        <v>402096.26213170751</v>
      </c>
      <c r="AD36" s="596"/>
      <c r="AE36" s="596">
        <f>AE10-AE34</f>
        <v>406690.59551384801</v>
      </c>
      <c r="AF36" s="596"/>
      <c r="AG36" s="596">
        <f>AG10-AG34</f>
        <v>411178.52907887904</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 Bank Conventional Permanent Loan</v>
      </c>
      <c r="B39" s="599"/>
      <c r="C39" s="593"/>
      <c r="D39" s="582"/>
      <c r="E39" s="592">
        <f>Application!AF632</f>
        <v>276216.52286661044</v>
      </c>
      <c r="F39" s="592"/>
      <c r="G39" s="592">
        <f>$E$39</f>
        <v>276216.52286661044</v>
      </c>
      <c r="H39" s="592"/>
      <c r="I39" s="592">
        <f>$E$39</f>
        <v>276216.52286661044</v>
      </c>
      <c r="J39" s="592"/>
      <c r="K39" s="592">
        <f>$E$39</f>
        <v>276216.52286661044</v>
      </c>
      <c r="L39" s="592"/>
      <c r="M39" s="592">
        <f>$E$39</f>
        <v>276216.52286661044</v>
      </c>
      <c r="N39" s="592"/>
      <c r="O39" s="592">
        <f>$E$39</f>
        <v>276216.52286661044</v>
      </c>
      <c r="P39" s="592"/>
      <c r="Q39" s="592">
        <f>$E$39</f>
        <v>276216.52286661044</v>
      </c>
      <c r="R39" s="592"/>
      <c r="S39" s="592">
        <f>$E$39</f>
        <v>276216.52286661044</v>
      </c>
      <c r="T39" s="592"/>
      <c r="U39" s="592">
        <f>$E$39</f>
        <v>276216.52286661044</v>
      </c>
      <c r="V39" s="592"/>
      <c r="W39" s="592">
        <f>$E$39</f>
        <v>276216.52286661044</v>
      </c>
      <c r="X39" s="592"/>
      <c r="Y39" s="592">
        <f>$E$39</f>
        <v>276216.52286661044</v>
      </c>
      <c r="Z39" s="592"/>
      <c r="AA39" s="592">
        <f>$E$39</f>
        <v>276216.52286661044</v>
      </c>
      <c r="AB39" s="592"/>
      <c r="AC39" s="592">
        <f>$E$39</f>
        <v>276216.52286661044</v>
      </c>
      <c r="AD39" s="592"/>
      <c r="AE39" s="592">
        <f>$E$39</f>
        <v>276216.52286661044</v>
      </c>
      <c r="AF39" s="592"/>
      <c r="AG39" s="592">
        <f>$E$39</f>
        <v>276216.52286661044</v>
      </c>
      <c r="AH39" s="582"/>
      <c r="AI39" s="582"/>
    </row>
    <row r="40" spans="1:35" ht="14.25">
      <c r="A40" s="598" t="s">
        <v>2523</v>
      </c>
      <c r="B40" s="599"/>
      <c r="C40" s="593"/>
      <c r="D40" s="582"/>
      <c r="E40" s="595">
        <f>Application!AF633</f>
        <v>21000</v>
      </c>
      <c r="F40" s="595"/>
      <c r="G40" s="595">
        <f>$E$40</f>
        <v>21000</v>
      </c>
      <c r="H40" s="595"/>
      <c r="I40" s="595">
        <f t="shared" ref="I40" si="14">$E$40</f>
        <v>21000</v>
      </c>
      <c r="J40" s="595"/>
      <c r="K40" s="595">
        <f t="shared" ref="K40" si="15">$E$40</f>
        <v>21000</v>
      </c>
      <c r="L40" s="595"/>
      <c r="M40" s="595">
        <f t="shared" ref="M40" si="16">$E$40</f>
        <v>21000</v>
      </c>
      <c r="N40" s="595"/>
      <c r="O40" s="595">
        <f t="shared" ref="O40" si="17">$E$40</f>
        <v>21000</v>
      </c>
      <c r="P40" s="595"/>
      <c r="Q40" s="595">
        <f t="shared" ref="Q40" si="18">$E$40</f>
        <v>21000</v>
      </c>
      <c r="R40" s="595"/>
      <c r="S40" s="595">
        <f t="shared" ref="S40" si="19">$E$40</f>
        <v>21000</v>
      </c>
      <c r="T40" s="595"/>
      <c r="U40" s="595">
        <f t="shared" ref="U40" si="20">$E$40</f>
        <v>21000</v>
      </c>
      <c r="V40" s="595"/>
      <c r="W40" s="595">
        <f t="shared" ref="W40" si="21">$E$40</f>
        <v>21000</v>
      </c>
      <c r="X40" s="595"/>
      <c r="Y40" s="595">
        <f t="shared" ref="Y40" si="22">$E$40</f>
        <v>21000</v>
      </c>
      <c r="Z40" s="595"/>
      <c r="AA40" s="595">
        <f t="shared" ref="AA40" si="23">$E$40</f>
        <v>21000</v>
      </c>
      <c r="AB40" s="595"/>
      <c r="AC40" s="595">
        <f t="shared" ref="AC40" si="24">$E$40</f>
        <v>21000</v>
      </c>
      <c r="AD40" s="595"/>
      <c r="AE40" s="595">
        <f t="shared" ref="AE40" si="25">$E$40</f>
        <v>21000</v>
      </c>
      <c r="AF40" s="595"/>
      <c r="AG40" s="595">
        <f t="shared" ref="AG40" si="26">$E$40</f>
        <v>21000</v>
      </c>
      <c r="AH40" s="595"/>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297216.52286661044</v>
      </c>
      <c r="F42" s="596"/>
      <c r="G42" s="596">
        <f>SUM(G39:G41)</f>
        <v>297216.52286661044</v>
      </c>
      <c r="H42" s="596"/>
      <c r="I42" s="596">
        <f>SUM(I39:I41)</f>
        <v>297216.52286661044</v>
      </c>
      <c r="J42" s="596"/>
      <c r="K42" s="596">
        <f>SUM(K39:K41)</f>
        <v>297216.52286661044</v>
      </c>
      <c r="L42" s="596"/>
      <c r="M42" s="596">
        <f>SUM(M39:M41)</f>
        <v>297216.52286661044</v>
      </c>
      <c r="N42" s="596"/>
      <c r="O42" s="596">
        <f>SUM(O39:O41)</f>
        <v>297216.52286661044</v>
      </c>
      <c r="P42" s="596"/>
      <c r="Q42" s="596">
        <f>SUM(Q39:Q41)</f>
        <v>297216.52286661044</v>
      </c>
      <c r="R42" s="596"/>
      <c r="S42" s="596">
        <f>SUM(S39:S41)</f>
        <v>297216.52286661044</v>
      </c>
      <c r="T42" s="596"/>
      <c r="U42" s="596">
        <f>SUM(U39:U41)</f>
        <v>297216.52286661044</v>
      </c>
      <c r="V42" s="596"/>
      <c r="W42" s="596">
        <f>SUM(W39:W41)</f>
        <v>297216.52286661044</v>
      </c>
      <c r="X42" s="596"/>
      <c r="Y42" s="596">
        <f>SUM(Y39:Y41)</f>
        <v>297216.52286661044</v>
      </c>
      <c r="Z42" s="596"/>
      <c r="AA42" s="596">
        <f>SUM(AA39:AA41)</f>
        <v>297216.52286661044</v>
      </c>
      <c r="AB42" s="596"/>
      <c r="AC42" s="596">
        <f>SUM(AC39:AC41)</f>
        <v>297216.52286661044</v>
      </c>
      <c r="AD42" s="596"/>
      <c r="AE42" s="596">
        <f>SUM(AE39:AE41)</f>
        <v>297216.52286661044</v>
      </c>
      <c r="AF42" s="596"/>
      <c r="AG42" s="596">
        <f>SUM(AG39:AG41)</f>
        <v>297216.52286661044</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44602.477133389562</v>
      </c>
      <c r="F44" s="596"/>
      <c r="G44" s="596">
        <f>G36-G42</f>
        <v>49827.392133389483</v>
      </c>
      <c r="H44" s="596"/>
      <c r="I44" s="596">
        <f>I36-I42</f>
        <v>55036.585408389394</v>
      </c>
      <c r="J44" s="596"/>
      <c r="K44" s="596">
        <f>K36-K42</f>
        <v>60224.534354264382</v>
      </c>
      <c r="L44" s="596"/>
      <c r="M44" s="596">
        <f>M36-M42</f>
        <v>65385.398617151135</v>
      </c>
      <c r="N44" s="596"/>
      <c r="O44" s="596">
        <f>O36-O42</f>
        <v>70513.005857742741</v>
      </c>
      <c r="P44" s="596"/>
      <c r="Q44" s="596">
        <f>Q36-Q42</f>
        <v>75600.836939411936</v>
      </c>
      <c r="R44" s="596"/>
      <c r="S44" s="596">
        <f>S36-S42</f>
        <v>80642.010518045863</v>
      </c>
      <c r="T44" s="596"/>
      <c r="U44" s="596">
        <f>U36-U42</f>
        <v>85629.267010660958</v>
      </c>
      <c r="V44" s="596"/>
      <c r="W44" s="596">
        <f>W36-W42</f>
        <v>90554.951918995357</v>
      </c>
      <c r="X44" s="596"/>
      <c r="Y44" s="596">
        <f>Y36-Y42</f>
        <v>95410.998483419535</v>
      </c>
      <c r="Z44" s="596"/>
      <c r="AA44" s="596">
        <f>AA36-AA42</f>
        <v>100188.90964155877</v>
      </c>
      <c r="AB44" s="596"/>
      <c r="AC44" s="596">
        <f>AC36-AC42</f>
        <v>104879.73926509707</v>
      </c>
      <c r="AD44" s="596"/>
      <c r="AE44" s="596">
        <f>AE36-AE42</f>
        <v>109474.07264723757</v>
      </c>
      <c r="AF44" s="596"/>
      <c r="AG44" s="596">
        <f>AG36-AG42</f>
        <v>113962.00621226861</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5.2940625677613727E-2</v>
      </c>
      <c r="F46" s="600"/>
      <c r="G46" s="600">
        <f>G44/(G4+G6+G8)</f>
        <v>5.7699809953986526E-2</v>
      </c>
      <c r="H46" s="600"/>
      <c r="I46" s="600">
        <f>I44/(I4+I6+I8)</f>
        <v>6.2177583749550694E-2</v>
      </c>
      <c r="J46" s="600"/>
      <c r="K46" s="600">
        <f>K44/(K4+K6+K8)</f>
        <v>6.6379189465028007E-2</v>
      </c>
      <c r="L46" s="600"/>
      <c r="M46" s="600">
        <f>M44/(M4+M6+M8)</f>
        <v>7.0309725860768071E-2</v>
      </c>
      <c r="N46" s="600"/>
      <c r="O46" s="600">
        <f>O44/(O4+O6+O8)</f>
        <v>7.3974151406054539E-2</v>
      </c>
      <c r="P46" s="600"/>
      <c r="Q46" s="600">
        <f>Q44/(Q4+Q6+Q8)</f>
        <v>7.7377287545217902E-2</v>
      </c>
      <c r="R46" s="600"/>
      <c r="S46" s="600">
        <f>S44/(S4+S6+S8)</f>
        <v>8.0523821882567889E-2</v>
      </c>
      <c r="T46" s="600"/>
      <c r="U46" s="600">
        <f>U44/(U4+U6+U8)</f>
        <v>8.3418311288117067E-2</v>
      </c>
      <c r="V46" s="600"/>
      <c r="W46" s="600">
        <f>W44/(W4+W6+W8)</f>
        <v>8.6065184926001168E-2</v>
      </c>
      <c r="X46" s="600"/>
      <c r="Y46" s="600">
        <f>Y44/(Y4+Y6+Y8)</f>
        <v>8.8468747207481477E-2</v>
      </c>
      <c r="Z46" s="600"/>
      <c r="AA46" s="600">
        <f>AA44/(AA4+AA6+AA8)</f>
        <v>9.0633180670338334E-2</v>
      </c>
      <c r="AB46" s="600"/>
      <c r="AC46" s="600">
        <f>AC44/(AC4+AC6+AC8)</f>
        <v>9.2562548786445681E-2</v>
      </c>
      <c r="AD46" s="600"/>
      <c r="AE46" s="600">
        <f>AE44/(AE4+AE6+AE8)</f>
        <v>9.4260798699261683E-2</v>
      </c>
      <c r="AF46" s="600"/>
      <c r="AG46" s="600">
        <f>AG44/(AG4+AG6+AG8)</f>
        <v>9.573176389292358E-2</v>
      </c>
      <c r="AH46" s="600"/>
      <c r="AI46" s="600"/>
    </row>
    <row r="47" spans="1:35" ht="14.25">
      <c r="A47" s="600" t="s">
        <v>1177</v>
      </c>
      <c r="B47" s="600"/>
      <c r="C47" s="593"/>
      <c r="D47" s="600"/>
      <c r="E47" s="600">
        <f>E44/E42</f>
        <v>0.15006728664747543</v>
      </c>
      <c r="F47" s="600"/>
      <c r="G47" s="600">
        <f>G44/G42</f>
        <v>0.16764677701229891</v>
      </c>
      <c r="H47" s="600"/>
      <c r="I47" s="600">
        <f>I44/I42</f>
        <v>0.18517337083944552</v>
      </c>
      <c r="J47" s="600"/>
      <c r="K47" s="600">
        <f>K44/K42</f>
        <v>0.20262848704845696</v>
      </c>
      <c r="L47" s="600"/>
      <c r="M47" s="600">
        <f>M44/M42</f>
        <v>0.21999247547383438</v>
      </c>
      <c r="N47" s="600"/>
      <c r="O47" s="600">
        <f>O44/O42</f>
        <v>0.23724456896828947</v>
      </c>
      <c r="P47" s="600"/>
      <c r="Q47" s="600">
        <f>Q44/Q42</f>
        <v>0.25436283356743689</v>
      </c>
      <c r="R47" s="600"/>
      <c r="S47" s="600">
        <f>S44/S42</f>
        <v>0.27132411664151546</v>
      </c>
      <c r="T47" s="600"/>
      <c r="U47" s="600">
        <f>U44/U42</f>
        <v>0.28810399295698313</v>
      </c>
      <c r="V47" s="600"/>
      <c r="W47" s="600">
        <f>W44/W42</f>
        <v>0.30467670856790169</v>
      </c>
      <c r="X47" s="600"/>
      <c r="Y47" s="600">
        <f>Y44/Y42</f>
        <v>0.32101512245414299</v>
      </c>
      <c r="Z47" s="600"/>
      <c r="AA47" s="600">
        <f>AA44/AA42</f>
        <v>0.33709064582026332</v>
      </c>
      <c r="AB47" s="600"/>
      <c r="AC47" s="600">
        <f>AC44/AC42</f>
        <v>0.35287317896578269</v>
      </c>
      <c r="AD47" s="600"/>
      <c r="AE47" s="600">
        <f>AE44/AE42</f>
        <v>0.36833104563426</v>
      </c>
      <c r="AF47" s="600"/>
      <c r="AG47" s="600">
        <f>AG44/AG42</f>
        <v>0.38343092474510337</v>
      </c>
      <c r="AH47" s="600"/>
      <c r="AI47" s="600"/>
    </row>
    <row r="48" spans="1:35" ht="14.25">
      <c r="A48" s="601" t="s">
        <v>1178</v>
      </c>
      <c r="B48" s="601"/>
      <c r="C48" s="602"/>
      <c r="D48" s="601"/>
      <c r="E48" s="601">
        <f>E36/E42</f>
        <v>1.1500672866474755</v>
      </c>
      <c r="F48" s="601"/>
      <c r="G48" s="601">
        <f>G36/G42</f>
        <v>1.1676467770122989</v>
      </c>
      <c r="H48" s="601"/>
      <c r="I48" s="601">
        <f>I36/I42</f>
        <v>1.1851733708394456</v>
      </c>
      <c r="J48" s="601"/>
      <c r="K48" s="601">
        <f>K36/K42</f>
        <v>1.2026284870484569</v>
      </c>
      <c r="L48" s="601"/>
      <c r="M48" s="601">
        <f>M36/M42</f>
        <v>1.2199924754738345</v>
      </c>
      <c r="N48" s="601"/>
      <c r="O48" s="601">
        <f>O36/O42</f>
        <v>1.2372445689682894</v>
      </c>
      <c r="P48" s="601"/>
      <c r="Q48" s="601">
        <f>Q36/Q42</f>
        <v>1.2543628335674368</v>
      </c>
      <c r="R48" s="601"/>
      <c r="S48" s="601">
        <f>S36/S42</f>
        <v>1.2713241166415155</v>
      </c>
      <c r="T48" s="601"/>
      <c r="U48" s="601">
        <f>U36/U42</f>
        <v>1.2881039929569831</v>
      </c>
      <c r="V48" s="601"/>
      <c r="W48" s="601">
        <f>W36/W42</f>
        <v>1.3046767085679016</v>
      </c>
      <c r="X48" s="601"/>
      <c r="Y48" s="601">
        <f>Y36/Y42</f>
        <v>1.3210151224541429</v>
      </c>
      <c r="Z48" s="601"/>
      <c r="AA48" s="601">
        <f>AA36/AA42</f>
        <v>1.3370906458202634</v>
      </c>
      <c r="AB48" s="601"/>
      <c r="AC48" s="601">
        <f>AC36/AC42</f>
        <v>1.3528731789657826</v>
      </c>
      <c r="AD48" s="601"/>
      <c r="AE48" s="601">
        <f>AE36/AE42</f>
        <v>1.3683310456342599</v>
      </c>
      <c r="AF48" s="601"/>
      <c r="AG48" s="601">
        <f>AG36/AG42</f>
        <v>1.3834309247451033</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5">
        <v>1.03</v>
      </c>
      <c r="D52" s="580"/>
      <c r="E52" s="609">
        <f>25000</f>
        <v>25000</v>
      </c>
      <c r="F52" s="580"/>
      <c r="G52" s="1357">
        <f>E52*$C$52</f>
        <v>25750</v>
      </c>
      <c r="H52" s="1357"/>
      <c r="I52" s="1357">
        <f>G52*$C$52</f>
        <v>26522.5</v>
      </c>
      <c r="J52" s="1357"/>
      <c r="K52" s="1357">
        <f>I52*$C$52</f>
        <v>27318.174999999999</v>
      </c>
      <c r="L52" s="1357"/>
      <c r="M52" s="1357">
        <f>K52*$C$52</f>
        <v>28137.720249999998</v>
      </c>
      <c r="N52" s="1357"/>
      <c r="O52" s="1357">
        <f>M52*$C$52</f>
        <v>28981.851857499998</v>
      </c>
      <c r="P52" s="1357"/>
      <c r="Q52" s="1357">
        <f>O52*$C$52</f>
        <v>29851.307413225</v>
      </c>
      <c r="R52" s="1357"/>
      <c r="S52" s="1357">
        <f>Q52*$C$52</f>
        <v>30746.84663562175</v>
      </c>
      <c r="T52" s="1357"/>
      <c r="U52" s="1357">
        <f>S52*$C$52</f>
        <v>31669.252034690402</v>
      </c>
      <c r="V52" s="1357"/>
      <c r="W52" s="1357">
        <f>U52*$C$52</f>
        <v>32619.329595731117</v>
      </c>
      <c r="X52" s="1357"/>
      <c r="Y52" s="1357">
        <f>W52*$C$52</f>
        <v>33597.909483603049</v>
      </c>
      <c r="Z52" s="1357"/>
      <c r="AA52" s="1357">
        <f>Y52*$C$52</f>
        <v>34605.846768111143</v>
      </c>
      <c r="AB52" s="1357"/>
      <c r="AC52" s="1357">
        <f>AA52*$C$52</f>
        <v>35644.02217115448</v>
      </c>
      <c r="AD52" s="1357"/>
      <c r="AE52" s="1357">
        <f>AC52*$C$52</f>
        <v>36713.342836289114</v>
      </c>
      <c r="AF52" s="1357"/>
      <c r="AG52" s="1357">
        <f>AE52*$C$52</f>
        <v>37814.743121377789</v>
      </c>
      <c r="AH52" s="580"/>
      <c r="AI52" s="580"/>
    </row>
    <row r="53" spans="1:35">
      <c r="A53" s="564" t="s">
        <v>1181</v>
      </c>
      <c r="B53" s="564"/>
      <c r="C53" s="619">
        <v>1.03</v>
      </c>
      <c r="D53" s="564"/>
      <c r="E53" s="610">
        <v>7500</v>
      </c>
      <c r="F53" s="589"/>
      <c r="G53" s="1356">
        <f t="shared" ref="G53:AG56" si="27">E53*$C$52</f>
        <v>7725</v>
      </c>
      <c r="H53" s="1356"/>
      <c r="I53" s="1356">
        <f t="shared" si="27"/>
        <v>7956.75</v>
      </c>
      <c r="J53" s="1356"/>
      <c r="K53" s="1356">
        <f t="shared" si="27"/>
        <v>8195.4524999999994</v>
      </c>
      <c r="L53" s="1356"/>
      <c r="M53" s="1356">
        <f t="shared" si="27"/>
        <v>8441.3160749999988</v>
      </c>
      <c r="N53" s="1356"/>
      <c r="O53" s="1356">
        <f t="shared" si="27"/>
        <v>8694.5555572499998</v>
      </c>
      <c r="P53" s="1356"/>
      <c r="Q53" s="1356">
        <f t="shared" si="27"/>
        <v>8955.3922239674994</v>
      </c>
      <c r="R53" s="1356"/>
      <c r="S53" s="1356">
        <f t="shared" si="27"/>
        <v>9224.0539906865251</v>
      </c>
      <c r="T53" s="1356"/>
      <c r="U53" s="1356">
        <f t="shared" si="27"/>
        <v>9500.7756104071213</v>
      </c>
      <c r="V53" s="1356"/>
      <c r="W53" s="1356">
        <f t="shared" si="27"/>
        <v>9785.7988787193353</v>
      </c>
      <c r="X53" s="1356"/>
      <c r="Y53" s="1356">
        <f t="shared" si="27"/>
        <v>10079.372845080916</v>
      </c>
      <c r="Z53" s="1356"/>
      <c r="AA53" s="1356">
        <f t="shared" si="27"/>
        <v>10381.754030433343</v>
      </c>
      <c r="AB53" s="1356"/>
      <c r="AC53" s="1356">
        <f t="shared" si="27"/>
        <v>10693.206651346343</v>
      </c>
      <c r="AD53" s="1356"/>
      <c r="AE53" s="1356">
        <f t="shared" si="27"/>
        <v>11014.002850886734</v>
      </c>
      <c r="AF53" s="1356"/>
      <c r="AG53" s="1356">
        <f t="shared" si="27"/>
        <v>11344.422936413337</v>
      </c>
      <c r="AH53" s="589"/>
      <c r="AI53" s="589"/>
    </row>
    <row r="54" spans="1:35">
      <c r="A54" s="564" t="s">
        <v>1182</v>
      </c>
      <c r="B54" s="564"/>
      <c r="C54" s="619"/>
      <c r="D54" s="564"/>
      <c r="E54" s="610"/>
      <c r="F54" s="589"/>
      <c r="G54" s="1356">
        <f t="shared" si="27"/>
        <v>0</v>
      </c>
      <c r="H54" s="1356"/>
      <c r="I54" s="1356">
        <f t="shared" si="27"/>
        <v>0</v>
      </c>
      <c r="J54" s="1356"/>
      <c r="K54" s="1356">
        <f t="shared" si="27"/>
        <v>0</v>
      </c>
      <c r="L54" s="1356"/>
      <c r="M54" s="1356">
        <f t="shared" si="27"/>
        <v>0</v>
      </c>
      <c r="N54" s="1356"/>
      <c r="O54" s="1356">
        <f t="shared" si="27"/>
        <v>0</v>
      </c>
      <c r="P54" s="1356"/>
      <c r="Q54" s="1356">
        <f t="shared" si="27"/>
        <v>0</v>
      </c>
      <c r="R54" s="1356"/>
      <c r="S54" s="1356">
        <f t="shared" si="27"/>
        <v>0</v>
      </c>
      <c r="T54" s="1356"/>
      <c r="U54" s="1356">
        <f t="shared" si="27"/>
        <v>0</v>
      </c>
      <c r="V54" s="1356"/>
      <c r="W54" s="1356">
        <f t="shared" si="27"/>
        <v>0</v>
      </c>
      <c r="X54" s="1356"/>
      <c r="Y54" s="1356">
        <f t="shared" si="27"/>
        <v>0</v>
      </c>
      <c r="Z54" s="1356"/>
      <c r="AA54" s="1356">
        <f t="shared" si="27"/>
        <v>0</v>
      </c>
      <c r="AB54" s="1356"/>
      <c r="AC54" s="1356">
        <f t="shared" si="27"/>
        <v>0</v>
      </c>
      <c r="AD54" s="1356"/>
      <c r="AE54" s="1356">
        <f t="shared" si="27"/>
        <v>0</v>
      </c>
      <c r="AF54" s="1356"/>
      <c r="AG54" s="1356">
        <f t="shared" si="27"/>
        <v>0</v>
      </c>
      <c r="AH54" s="589"/>
      <c r="AI54" s="589"/>
    </row>
    <row r="55" spans="1:35">
      <c r="A55" s="608"/>
      <c r="B55" s="608"/>
      <c r="C55" s="619"/>
      <c r="D55" s="564"/>
      <c r="E55" s="610"/>
      <c r="F55" s="589"/>
      <c r="G55" s="1356">
        <f t="shared" si="27"/>
        <v>0</v>
      </c>
      <c r="H55" s="1356"/>
      <c r="I55" s="1356">
        <f t="shared" si="27"/>
        <v>0</v>
      </c>
      <c r="J55" s="1356"/>
      <c r="K55" s="1356">
        <f t="shared" si="27"/>
        <v>0</v>
      </c>
      <c r="L55" s="1356"/>
      <c r="M55" s="1356">
        <f t="shared" si="27"/>
        <v>0</v>
      </c>
      <c r="N55" s="1356"/>
      <c r="O55" s="1356">
        <f t="shared" si="27"/>
        <v>0</v>
      </c>
      <c r="P55" s="1356"/>
      <c r="Q55" s="1356">
        <f t="shared" si="27"/>
        <v>0</v>
      </c>
      <c r="R55" s="1356"/>
      <c r="S55" s="1356">
        <f t="shared" si="27"/>
        <v>0</v>
      </c>
      <c r="T55" s="1356"/>
      <c r="U55" s="1356">
        <f t="shared" si="27"/>
        <v>0</v>
      </c>
      <c r="V55" s="1356"/>
      <c r="W55" s="1356">
        <f t="shared" si="27"/>
        <v>0</v>
      </c>
      <c r="X55" s="1356"/>
      <c r="Y55" s="1356">
        <f t="shared" si="27"/>
        <v>0</v>
      </c>
      <c r="Z55" s="1356"/>
      <c r="AA55" s="1356">
        <f t="shared" si="27"/>
        <v>0</v>
      </c>
      <c r="AB55" s="1356"/>
      <c r="AC55" s="1356">
        <f t="shared" si="27"/>
        <v>0</v>
      </c>
      <c r="AD55" s="1356"/>
      <c r="AE55" s="1356">
        <f t="shared" si="27"/>
        <v>0</v>
      </c>
      <c r="AF55" s="1356"/>
      <c r="AG55" s="1356">
        <f t="shared" si="27"/>
        <v>0</v>
      </c>
      <c r="AH55" s="589"/>
      <c r="AI55" s="589"/>
    </row>
    <row r="56" spans="1:35">
      <c r="A56" s="608"/>
      <c r="B56" s="608"/>
      <c r="C56" s="619"/>
      <c r="D56" s="564"/>
      <c r="E56" s="615"/>
      <c r="F56" s="589"/>
      <c r="G56" s="1358">
        <f t="shared" si="27"/>
        <v>0</v>
      </c>
      <c r="H56" s="1356"/>
      <c r="I56" s="1358">
        <f t="shared" si="27"/>
        <v>0</v>
      </c>
      <c r="J56" s="1356"/>
      <c r="K56" s="1358">
        <f t="shared" si="27"/>
        <v>0</v>
      </c>
      <c r="L56" s="1356"/>
      <c r="M56" s="1358">
        <f t="shared" si="27"/>
        <v>0</v>
      </c>
      <c r="N56" s="1356"/>
      <c r="O56" s="1358">
        <f t="shared" si="27"/>
        <v>0</v>
      </c>
      <c r="P56" s="1356"/>
      <c r="Q56" s="1358">
        <f t="shared" si="27"/>
        <v>0</v>
      </c>
      <c r="R56" s="1356"/>
      <c r="S56" s="1358">
        <f t="shared" si="27"/>
        <v>0</v>
      </c>
      <c r="T56" s="1356"/>
      <c r="U56" s="1358">
        <f t="shared" si="27"/>
        <v>0</v>
      </c>
      <c r="V56" s="1356"/>
      <c r="W56" s="1358">
        <f t="shared" si="27"/>
        <v>0</v>
      </c>
      <c r="X56" s="1356"/>
      <c r="Y56" s="1358">
        <f t="shared" si="27"/>
        <v>0</v>
      </c>
      <c r="Z56" s="1356"/>
      <c r="AA56" s="1358">
        <f t="shared" si="27"/>
        <v>0</v>
      </c>
      <c r="AB56" s="1356"/>
      <c r="AC56" s="1358">
        <f t="shared" si="27"/>
        <v>0</v>
      </c>
      <c r="AD56" s="1356"/>
      <c r="AE56" s="1358">
        <f t="shared" si="27"/>
        <v>0</v>
      </c>
      <c r="AF56" s="1356"/>
      <c r="AG56" s="1358">
        <f t="shared" si="27"/>
        <v>0</v>
      </c>
      <c r="AH56" s="589"/>
      <c r="AI56" s="589"/>
    </row>
    <row r="57" spans="1:35">
      <c r="A57" s="580" t="s">
        <v>1183</v>
      </c>
      <c r="B57" s="564"/>
      <c r="C57" s="606"/>
      <c r="D57" s="564"/>
      <c r="E57" s="589">
        <f>SUM(E52:E56)</f>
        <v>32500</v>
      </c>
      <c r="F57" s="589"/>
      <c r="G57" s="589">
        <f>SUM(G52:G56)</f>
        <v>33475</v>
      </c>
      <c r="H57" s="589"/>
      <c r="I57" s="589">
        <f>SUM(I52:I56)</f>
        <v>34479.25</v>
      </c>
      <c r="J57" s="589"/>
      <c r="K57" s="589">
        <f>SUM(K52:K56)</f>
        <v>35513.627500000002</v>
      </c>
      <c r="L57" s="589"/>
      <c r="M57" s="589">
        <f>SUM(M52:M56)</f>
        <v>36579.036324999994</v>
      </c>
      <c r="N57" s="589"/>
      <c r="O57" s="589">
        <f>SUM(O52:O56)</f>
        <v>37676.40741475</v>
      </c>
      <c r="P57" s="589"/>
      <c r="Q57" s="589">
        <f>SUM(Q52:Q56)</f>
        <v>38806.699637192498</v>
      </c>
      <c r="R57" s="589"/>
      <c r="S57" s="589">
        <f>SUM(S52:S56)</f>
        <v>39970.900626308277</v>
      </c>
      <c r="T57" s="589"/>
      <c r="U57" s="589">
        <f>SUM(U52:U56)</f>
        <v>41170.027645097522</v>
      </c>
      <c r="V57" s="589"/>
      <c r="W57" s="589">
        <f>SUM(W52:W56)</f>
        <v>42405.128474450452</v>
      </c>
      <c r="X57" s="589"/>
      <c r="Y57" s="589">
        <f>SUM(Y52:Y56)</f>
        <v>43677.282328683963</v>
      </c>
      <c r="Z57" s="589"/>
      <c r="AA57" s="589">
        <f>SUM(AA52:AA56)</f>
        <v>44987.600798544488</v>
      </c>
      <c r="AB57" s="589"/>
      <c r="AC57" s="589">
        <f>SUM(AC52:AC56)</f>
        <v>46337.228822500823</v>
      </c>
      <c r="AD57" s="589"/>
      <c r="AE57" s="589">
        <f>SUM(AE52:AE56)</f>
        <v>47727.345687175846</v>
      </c>
      <c r="AF57" s="589"/>
      <c r="AG57" s="589">
        <f>SUM(AG52:AG56)</f>
        <v>49159.166057791124</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12102.477133389562</v>
      </c>
      <c r="F59" s="580"/>
      <c r="G59" s="580">
        <f>G44-G57</f>
        <v>16352.392133389483</v>
      </c>
      <c r="H59" s="580"/>
      <c r="I59" s="580">
        <f>I44-I57</f>
        <v>20557.335408389394</v>
      </c>
      <c r="J59" s="580"/>
      <c r="K59" s="580">
        <f>K44-K57</f>
        <v>24710.90685426438</v>
      </c>
      <c r="L59" s="580"/>
      <c r="M59" s="580">
        <f>M44-M57</f>
        <v>28806.362292151141</v>
      </c>
      <c r="N59" s="580"/>
      <c r="O59" s="580">
        <f>O44-O57</f>
        <v>32836.598442992741</v>
      </c>
      <c r="P59" s="580"/>
      <c r="Q59" s="580">
        <f>Q44-Q57</f>
        <v>36794.137302219438</v>
      </c>
      <c r="R59" s="580"/>
      <c r="S59" s="580">
        <f>S44-S57</f>
        <v>40671.109891737586</v>
      </c>
      <c r="T59" s="580"/>
      <c r="U59" s="580">
        <f>U44-U57</f>
        <v>44459.239365563437</v>
      </c>
      <c r="V59" s="580"/>
      <c r="W59" s="580">
        <f>W44-W57</f>
        <v>48149.823444544905</v>
      </c>
      <c r="X59" s="580"/>
      <c r="Y59" s="580">
        <f>Y44-Y57</f>
        <v>51733.716154735572</v>
      </c>
      <c r="Z59" s="580"/>
      <c r="AA59" s="580">
        <f>AA44-AA57</f>
        <v>55201.308843014282</v>
      </c>
      <c r="AB59" s="580"/>
      <c r="AC59" s="580">
        <f>AC44-AC57</f>
        <v>58542.510442596249</v>
      </c>
      <c r="AD59" s="580"/>
      <c r="AE59" s="580">
        <f>AE44-AE57</f>
        <v>61746.726960061722</v>
      </c>
      <c r="AF59" s="580"/>
      <c r="AG59" s="580">
        <f>AG44-AG57</f>
        <v>64802.840154477482</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4"/>
      <c r="D61" s="580"/>
      <c r="E61" s="609"/>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1023 1025:2047 2049:3071 3073:4095 4097:5119 5121:6143 6145:7167 7169:8191 8193:9215 9217:10239 10241:11263 11265:12287 12289:13311 13313:14335 14337:15359 15361:16383" s="580" customFormat="1">
      <c r="A65" s="609" t="str">
        <f>Application!C633</f>
        <v xml:space="preserve">HCD Joe Serna </v>
      </c>
      <c r="B65" s="609"/>
      <c r="C65" s="1517">
        <f>Application!AO633/(Application!AO633+Application!AO634)</f>
        <v>0.7142857142857143</v>
      </c>
      <c r="E65" s="609">
        <f>E59*$C$64*$C$65</f>
        <v>4322.3132619248436</v>
      </c>
      <c r="G65" s="1366">
        <f>G59*$C$64*$C$65</f>
        <v>5840.1400476391009</v>
      </c>
      <c r="I65" s="1366">
        <f t="shared" ref="I65" si="28">I59*$C$64*$C$65</f>
        <v>7341.9055029962119</v>
      </c>
      <c r="K65" s="1366">
        <f t="shared" ref="K65" si="29">K59*$C$64*$C$65</f>
        <v>8825.3238765229926</v>
      </c>
      <c r="M65" s="1366">
        <f t="shared" ref="M65" si="30">M59*$C$64*$C$65</f>
        <v>10287.986532911122</v>
      </c>
      <c r="O65" s="1366">
        <f t="shared" ref="O65" si="31">O59*$C$64*$C$65</f>
        <v>11727.356586783122</v>
      </c>
      <c r="Q65" s="1366">
        <f t="shared" ref="Q65" si="32">Q59*$C$64*$C$65</f>
        <v>13140.763322221228</v>
      </c>
      <c r="S65" s="1366">
        <f t="shared" ref="S65" si="33">S59*$C$64*$C$65</f>
        <v>14525.39638990628</v>
      </c>
      <c r="U65" s="1366">
        <f t="shared" ref="U65" si="34">U59*$C$64*$C$65</f>
        <v>15878.299773415514</v>
      </c>
      <c r="W65" s="1366">
        <f t="shared" ref="W65" si="35">W59*$C$64*$C$65</f>
        <v>17196.365515908896</v>
      </c>
      <c r="Y65" s="1366">
        <f t="shared" ref="Y65" si="36">Y59*$C$64*$C$65</f>
        <v>18476.327198119849</v>
      </c>
      <c r="AA65" s="1366">
        <f t="shared" ref="AA65" si="37">AA59*$C$64*$C$65</f>
        <v>19714.753158219388</v>
      </c>
      <c r="AC65" s="1366">
        <f t="shared" ref="AC65" si="38">AC59*$C$64*$C$65</f>
        <v>20908.039443784375</v>
      </c>
      <c r="AE65" s="1366">
        <f t="shared" ref="AE65" si="39">AE59*$C$64*$C$65</f>
        <v>22052.402485736329</v>
      </c>
      <c r="AG65" s="1366">
        <f t="shared" ref="AG65" si="40">AG59*$C$64*$C$65</f>
        <v>23143.871483741957</v>
      </c>
      <c r="AI65" s="1366">
        <f t="shared" ref="AI65" si="41">AI59*$C$64*$C$65</f>
        <v>0</v>
      </c>
      <c r="AK65" s="1366">
        <f t="shared" ref="AK65" si="42">AK59*$C$64*$C$65</f>
        <v>0</v>
      </c>
      <c r="AM65" s="1366">
        <f t="shared" ref="AM65" si="43">AM59*$C$64*$C$65</f>
        <v>0</v>
      </c>
      <c r="AO65" s="1366">
        <f t="shared" ref="AO65" si="44">AO59*$C$64*$C$65</f>
        <v>0</v>
      </c>
      <c r="AQ65" s="1366">
        <f t="shared" ref="AQ65" si="45">AQ59*$C$64*$C$65</f>
        <v>0</v>
      </c>
      <c r="AS65" s="1366">
        <f t="shared" ref="AS65" si="46">AS59*$C$64*$C$65</f>
        <v>0</v>
      </c>
      <c r="AU65" s="1366">
        <f t="shared" ref="AU65" si="47">AU59*$C$64*$C$65</f>
        <v>0</v>
      </c>
      <c r="AW65" s="1366">
        <f t="shared" ref="AW65" si="48">AW59*$C$64*$C$65</f>
        <v>0</v>
      </c>
      <c r="AY65" s="1366">
        <f t="shared" ref="AY65" si="49">AY59*$C$64*$C$65</f>
        <v>0</v>
      </c>
      <c r="BA65" s="1366">
        <f t="shared" ref="BA65" si="50">BA59*$C$64*$C$65</f>
        <v>0</v>
      </c>
      <c r="BC65" s="1366">
        <f t="shared" ref="BC65" si="51">BC59*$C$64*$C$65</f>
        <v>0</v>
      </c>
      <c r="BE65" s="1366">
        <f t="shared" ref="BE65" si="52">BE59*$C$64*$C$65</f>
        <v>0</v>
      </c>
      <c r="BG65" s="1366">
        <f t="shared" ref="BG65" si="53">BG59*$C$64*$C$65</f>
        <v>0</v>
      </c>
      <c r="BI65" s="1366">
        <f t="shared" ref="BI65" si="54">BI59*$C$64*$C$65</f>
        <v>0</v>
      </c>
      <c r="BK65" s="1366">
        <f t="shared" ref="BK65" si="55">BK59*$C$64*$C$65</f>
        <v>0</v>
      </c>
      <c r="BM65" s="1366">
        <f t="shared" ref="BM65" si="56">BM59*$C$64*$C$65</f>
        <v>0</v>
      </c>
      <c r="BO65" s="1366">
        <f t="shared" ref="BO65" si="57">BO59*$C$64*$C$65</f>
        <v>0</v>
      </c>
      <c r="BQ65" s="1366">
        <f t="shared" ref="BQ65" si="58">BQ59*$C$64*$C$65</f>
        <v>0</v>
      </c>
      <c r="BS65" s="1366">
        <f t="shared" ref="BS65" si="59">BS59*$C$64*$C$65</f>
        <v>0</v>
      </c>
      <c r="BU65" s="1366">
        <f t="shared" ref="BU65" si="60">BU59*$C$64*$C$65</f>
        <v>0</v>
      </c>
      <c r="BW65" s="1366">
        <f t="shared" ref="BW65" si="61">BW59*$C$64*$C$65</f>
        <v>0</v>
      </c>
      <c r="BY65" s="1366">
        <f t="shared" ref="BY65" si="62">BY59*$C$64*$C$65</f>
        <v>0</v>
      </c>
      <c r="CA65" s="1366">
        <f t="shared" ref="CA65" si="63">CA59*$C$64*$C$65</f>
        <v>0</v>
      </c>
      <c r="CC65" s="1366">
        <f t="shared" ref="CC65" si="64">CC59*$C$64*$C$65</f>
        <v>0</v>
      </c>
      <c r="CE65" s="1366">
        <f t="shared" ref="CE65" si="65">CE59*$C$64*$C$65</f>
        <v>0</v>
      </c>
      <c r="CG65" s="1366">
        <f t="shared" ref="CG65" si="66">CG59*$C$64*$C$65</f>
        <v>0</v>
      </c>
      <c r="CI65" s="1366">
        <f t="shared" ref="CI65" si="67">CI59*$C$64*$C$65</f>
        <v>0</v>
      </c>
      <c r="CK65" s="1366">
        <f t="shared" ref="CK65" si="68">CK59*$C$64*$C$65</f>
        <v>0</v>
      </c>
      <c r="CM65" s="1366">
        <f t="shared" ref="CM65" si="69">CM59*$C$64*$C$65</f>
        <v>0</v>
      </c>
      <c r="CO65" s="1366">
        <f t="shared" ref="CO65" si="70">CO59*$C$64*$C$65</f>
        <v>0</v>
      </c>
      <c r="CQ65" s="1366">
        <f t="shared" ref="CQ65" si="71">CQ59*$C$64*$C$65</f>
        <v>0</v>
      </c>
      <c r="CS65" s="1366">
        <f t="shared" ref="CS65" si="72">CS59*$C$64*$C$65</f>
        <v>0</v>
      </c>
      <c r="CU65" s="1366">
        <f t="shared" ref="CU65" si="73">CU59*$C$64*$C$65</f>
        <v>0</v>
      </c>
      <c r="CW65" s="1366">
        <f t="shared" ref="CW65" si="74">CW59*$C$64*$C$65</f>
        <v>0</v>
      </c>
      <c r="CY65" s="1366">
        <f t="shared" ref="CY65" si="75">CY59*$C$64*$C$65</f>
        <v>0</v>
      </c>
      <c r="DA65" s="1366">
        <f t="shared" ref="DA65" si="76">DA59*$C$64*$C$65</f>
        <v>0</v>
      </c>
      <c r="DC65" s="1366">
        <f t="shared" ref="DC65" si="77">DC59*$C$64*$C$65</f>
        <v>0</v>
      </c>
      <c r="DE65" s="1366">
        <f t="shared" ref="DE65" si="78">DE59*$C$64*$C$65</f>
        <v>0</v>
      </c>
      <c r="DG65" s="1366">
        <f t="shared" ref="DG65" si="79">DG59*$C$64*$C$65</f>
        <v>0</v>
      </c>
      <c r="DI65" s="1366">
        <f t="shared" ref="DI65" si="80">DI59*$C$64*$C$65</f>
        <v>0</v>
      </c>
      <c r="DK65" s="1366">
        <f t="shared" ref="DK65" si="81">DK59*$C$64*$C$65</f>
        <v>0</v>
      </c>
      <c r="DM65" s="1366">
        <f t="shared" ref="DM65" si="82">DM59*$C$64*$C$65</f>
        <v>0</v>
      </c>
      <c r="DO65" s="1366">
        <f t="shared" ref="DO65" si="83">DO59*$C$64*$C$65</f>
        <v>0</v>
      </c>
      <c r="DQ65" s="1366">
        <f t="shared" ref="DQ65" si="84">DQ59*$C$64*$C$65</f>
        <v>0</v>
      </c>
      <c r="DS65" s="1366">
        <f t="shared" ref="DS65" si="85">DS59*$C$64*$C$65</f>
        <v>0</v>
      </c>
      <c r="DU65" s="1366">
        <f t="shared" ref="DU65" si="86">DU59*$C$64*$C$65</f>
        <v>0</v>
      </c>
      <c r="DW65" s="1366">
        <f t="shared" ref="DW65" si="87">DW59*$C$64*$C$65</f>
        <v>0</v>
      </c>
      <c r="DY65" s="1366">
        <f t="shared" ref="DY65" si="88">DY59*$C$64*$C$65</f>
        <v>0</v>
      </c>
      <c r="EA65" s="1366">
        <f t="shared" ref="EA65" si="89">EA59*$C$64*$C$65</f>
        <v>0</v>
      </c>
      <c r="EC65" s="1366">
        <f t="shared" ref="EC65" si="90">EC59*$C$64*$C$65</f>
        <v>0</v>
      </c>
      <c r="EE65" s="1366">
        <f t="shared" ref="EE65" si="91">EE59*$C$64*$C$65</f>
        <v>0</v>
      </c>
      <c r="EG65" s="1366">
        <f t="shared" ref="EG65" si="92">EG59*$C$64*$C$65</f>
        <v>0</v>
      </c>
      <c r="EI65" s="1366">
        <f t="shared" ref="EI65" si="93">EI59*$C$64*$C$65</f>
        <v>0</v>
      </c>
      <c r="EK65" s="1366">
        <f t="shared" ref="EK65" si="94">EK59*$C$64*$C$65</f>
        <v>0</v>
      </c>
      <c r="EM65" s="1366">
        <f t="shared" ref="EM65" si="95">EM59*$C$64*$C$65</f>
        <v>0</v>
      </c>
      <c r="EO65" s="1366">
        <f t="shared" ref="EO65" si="96">EO59*$C$64*$C$65</f>
        <v>0</v>
      </c>
      <c r="EQ65" s="1366">
        <f t="shared" ref="EQ65" si="97">EQ59*$C$64*$C$65</f>
        <v>0</v>
      </c>
      <c r="ES65" s="1366">
        <f t="shared" ref="ES65" si="98">ES59*$C$64*$C$65</f>
        <v>0</v>
      </c>
      <c r="EU65" s="1366">
        <f t="shared" ref="EU65" si="99">EU59*$C$64*$C$65</f>
        <v>0</v>
      </c>
      <c r="EW65" s="1366">
        <f t="shared" ref="EW65" si="100">EW59*$C$64*$C$65</f>
        <v>0</v>
      </c>
      <c r="EY65" s="1366">
        <f t="shared" ref="EY65" si="101">EY59*$C$64*$C$65</f>
        <v>0</v>
      </c>
      <c r="FA65" s="1366">
        <f t="shared" ref="FA65" si="102">FA59*$C$64*$C$65</f>
        <v>0</v>
      </c>
      <c r="FC65" s="1366">
        <f t="shared" ref="FC65" si="103">FC59*$C$64*$C$65</f>
        <v>0</v>
      </c>
      <c r="FE65" s="1366">
        <f t="shared" ref="FE65" si="104">FE59*$C$64*$C$65</f>
        <v>0</v>
      </c>
      <c r="FG65" s="1366">
        <f t="shared" ref="FG65" si="105">FG59*$C$64*$C$65</f>
        <v>0</v>
      </c>
      <c r="FI65" s="1366">
        <f t="shared" ref="FI65" si="106">FI59*$C$64*$C$65</f>
        <v>0</v>
      </c>
      <c r="FK65" s="1366">
        <f t="shared" ref="FK65" si="107">FK59*$C$64*$C$65</f>
        <v>0</v>
      </c>
      <c r="FM65" s="1366">
        <f t="shared" ref="FM65" si="108">FM59*$C$64*$C$65</f>
        <v>0</v>
      </c>
      <c r="FO65" s="1366">
        <f t="shared" ref="FO65" si="109">FO59*$C$64*$C$65</f>
        <v>0</v>
      </c>
      <c r="FQ65" s="1366">
        <f t="shared" ref="FQ65" si="110">FQ59*$C$64*$C$65</f>
        <v>0</v>
      </c>
      <c r="FS65" s="1366">
        <f t="shared" ref="FS65" si="111">FS59*$C$64*$C$65</f>
        <v>0</v>
      </c>
      <c r="FU65" s="1366">
        <f t="shared" ref="FU65" si="112">FU59*$C$64*$C$65</f>
        <v>0</v>
      </c>
      <c r="FW65" s="1366">
        <f t="shared" ref="FW65" si="113">FW59*$C$64*$C$65</f>
        <v>0</v>
      </c>
      <c r="FY65" s="1366">
        <f t="shared" ref="FY65" si="114">FY59*$C$64*$C$65</f>
        <v>0</v>
      </c>
      <c r="GA65" s="1366">
        <f t="shared" ref="GA65" si="115">GA59*$C$64*$C$65</f>
        <v>0</v>
      </c>
      <c r="GC65" s="1366">
        <f t="shared" ref="GC65" si="116">GC59*$C$64*$C$65</f>
        <v>0</v>
      </c>
      <c r="GE65" s="1366">
        <f t="shared" ref="GE65" si="117">GE59*$C$64*$C$65</f>
        <v>0</v>
      </c>
      <c r="GG65" s="1366">
        <f t="shared" ref="GG65" si="118">GG59*$C$64*$C$65</f>
        <v>0</v>
      </c>
      <c r="GI65" s="1366">
        <f t="shared" ref="GI65" si="119">GI59*$C$64*$C$65</f>
        <v>0</v>
      </c>
      <c r="GK65" s="1366">
        <f t="shared" ref="GK65" si="120">GK59*$C$64*$C$65</f>
        <v>0</v>
      </c>
      <c r="GM65" s="1366">
        <f t="shared" ref="GM65" si="121">GM59*$C$64*$C$65</f>
        <v>0</v>
      </c>
      <c r="GO65" s="1366">
        <f t="shared" ref="GO65" si="122">GO59*$C$64*$C$65</f>
        <v>0</v>
      </c>
      <c r="GQ65" s="1366">
        <f t="shared" ref="GQ65" si="123">GQ59*$C$64*$C$65</f>
        <v>0</v>
      </c>
      <c r="GS65" s="1366">
        <f t="shared" ref="GS65" si="124">GS59*$C$64*$C$65</f>
        <v>0</v>
      </c>
      <c r="GU65" s="1366">
        <f t="shared" ref="GU65" si="125">GU59*$C$64*$C$65</f>
        <v>0</v>
      </c>
      <c r="GW65" s="1366">
        <f t="shared" ref="GW65" si="126">GW59*$C$64*$C$65</f>
        <v>0</v>
      </c>
      <c r="GY65" s="1366">
        <f t="shared" ref="GY65" si="127">GY59*$C$64*$C$65</f>
        <v>0</v>
      </c>
      <c r="HA65" s="1366">
        <f t="shared" ref="HA65" si="128">HA59*$C$64*$C$65</f>
        <v>0</v>
      </c>
      <c r="HC65" s="1366">
        <f t="shared" ref="HC65" si="129">HC59*$C$64*$C$65</f>
        <v>0</v>
      </c>
      <c r="HE65" s="1366">
        <f t="shared" ref="HE65" si="130">HE59*$C$64*$C$65</f>
        <v>0</v>
      </c>
      <c r="HG65" s="1366">
        <f t="shared" ref="HG65" si="131">HG59*$C$64*$C$65</f>
        <v>0</v>
      </c>
      <c r="HI65" s="1366">
        <f t="shared" ref="HI65" si="132">HI59*$C$64*$C$65</f>
        <v>0</v>
      </c>
      <c r="HK65" s="1366">
        <f t="shared" ref="HK65" si="133">HK59*$C$64*$C$65</f>
        <v>0</v>
      </c>
      <c r="HM65" s="1366">
        <f t="shared" ref="HM65" si="134">HM59*$C$64*$C$65</f>
        <v>0</v>
      </c>
      <c r="HO65" s="1366">
        <f t="shared" ref="HO65" si="135">HO59*$C$64*$C$65</f>
        <v>0</v>
      </c>
      <c r="HQ65" s="1366">
        <f t="shared" ref="HQ65" si="136">HQ59*$C$64*$C$65</f>
        <v>0</v>
      </c>
      <c r="HS65" s="1366">
        <f t="shared" ref="HS65" si="137">HS59*$C$64*$C$65</f>
        <v>0</v>
      </c>
      <c r="HU65" s="1366">
        <f t="shared" ref="HU65" si="138">HU59*$C$64*$C$65</f>
        <v>0</v>
      </c>
      <c r="HW65" s="1366">
        <f t="shared" ref="HW65" si="139">HW59*$C$64*$C$65</f>
        <v>0</v>
      </c>
      <c r="HY65" s="1366">
        <f t="shared" ref="HY65" si="140">HY59*$C$64*$C$65</f>
        <v>0</v>
      </c>
      <c r="IA65" s="1366">
        <f t="shared" ref="IA65" si="141">IA59*$C$64*$C$65</f>
        <v>0</v>
      </c>
      <c r="IC65" s="1366">
        <f t="shared" ref="IC65" si="142">IC59*$C$64*$C$65</f>
        <v>0</v>
      </c>
      <c r="IE65" s="1366">
        <f t="shared" ref="IE65" si="143">IE59*$C$64*$C$65</f>
        <v>0</v>
      </c>
      <c r="IG65" s="1366">
        <f t="shared" ref="IG65" si="144">IG59*$C$64*$C$65</f>
        <v>0</v>
      </c>
      <c r="II65" s="1366">
        <f t="shared" ref="II65" si="145">II59*$C$64*$C$65</f>
        <v>0</v>
      </c>
      <c r="IK65" s="1366">
        <f t="shared" ref="IK65" si="146">IK59*$C$64*$C$65</f>
        <v>0</v>
      </c>
      <c r="IM65" s="1366">
        <f t="shared" ref="IM65" si="147">IM59*$C$64*$C$65</f>
        <v>0</v>
      </c>
      <c r="IO65" s="1366">
        <f t="shared" ref="IO65" si="148">IO59*$C$64*$C$65</f>
        <v>0</v>
      </c>
      <c r="IQ65" s="1366">
        <f t="shared" ref="IQ65" si="149">IQ59*$C$64*$C$65</f>
        <v>0</v>
      </c>
      <c r="IS65" s="1366">
        <f t="shared" ref="IS65" si="150">IS59*$C$64*$C$65</f>
        <v>0</v>
      </c>
      <c r="IU65" s="1366">
        <f t="shared" ref="IU65" si="151">IU59*$C$64*$C$65</f>
        <v>0</v>
      </c>
      <c r="IW65" s="1366">
        <f t="shared" ref="IW65" si="152">IW59*$C$64*$C$65</f>
        <v>0</v>
      </c>
      <c r="IY65" s="1366">
        <f t="shared" ref="IY65" si="153">IY59*$C$64*$C$65</f>
        <v>0</v>
      </c>
      <c r="JA65" s="1366">
        <f t="shared" ref="JA65" si="154">JA59*$C$64*$C$65</f>
        <v>0</v>
      </c>
      <c r="JC65" s="1366">
        <f t="shared" ref="JC65" si="155">JC59*$C$64*$C$65</f>
        <v>0</v>
      </c>
      <c r="JE65" s="1366">
        <f t="shared" ref="JE65" si="156">JE59*$C$64*$C$65</f>
        <v>0</v>
      </c>
      <c r="JG65" s="1366">
        <f t="shared" ref="JG65" si="157">JG59*$C$64*$C$65</f>
        <v>0</v>
      </c>
      <c r="JI65" s="1366">
        <f t="shared" ref="JI65" si="158">JI59*$C$64*$C$65</f>
        <v>0</v>
      </c>
      <c r="JK65" s="1366">
        <f t="shared" ref="JK65" si="159">JK59*$C$64*$C$65</f>
        <v>0</v>
      </c>
      <c r="JM65" s="1366">
        <f t="shared" ref="JM65" si="160">JM59*$C$64*$C$65</f>
        <v>0</v>
      </c>
      <c r="JO65" s="1366">
        <f t="shared" ref="JO65" si="161">JO59*$C$64*$C$65</f>
        <v>0</v>
      </c>
      <c r="JQ65" s="1366">
        <f t="shared" ref="JQ65" si="162">JQ59*$C$64*$C$65</f>
        <v>0</v>
      </c>
      <c r="JS65" s="1366">
        <f t="shared" ref="JS65" si="163">JS59*$C$64*$C$65</f>
        <v>0</v>
      </c>
      <c r="JU65" s="1366">
        <f t="shared" ref="JU65" si="164">JU59*$C$64*$C$65</f>
        <v>0</v>
      </c>
      <c r="JW65" s="1366">
        <f t="shared" ref="JW65" si="165">JW59*$C$64*$C$65</f>
        <v>0</v>
      </c>
      <c r="JY65" s="1366">
        <f t="shared" ref="JY65" si="166">JY59*$C$64*$C$65</f>
        <v>0</v>
      </c>
      <c r="KA65" s="1366">
        <f t="shared" ref="KA65" si="167">KA59*$C$64*$C$65</f>
        <v>0</v>
      </c>
      <c r="KC65" s="1366">
        <f t="shared" ref="KC65" si="168">KC59*$C$64*$C$65</f>
        <v>0</v>
      </c>
      <c r="KE65" s="1366">
        <f t="shared" ref="KE65" si="169">KE59*$C$64*$C$65</f>
        <v>0</v>
      </c>
      <c r="KG65" s="1366">
        <f t="shared" ref="KG65" si="170">KG59*$C$64*$C$65</f>
        <v>0</v>
      </c>
      <c r="KI65" s="1366">
        <f t="shared" ref="KI65" si="171">KI59*$C$64*$C$65</f>
        <v>0</v>
      </c>
      <c r="KK65" s="1366">
        <f t="shared" ref="KK65" si="172">KK59*$C$64*$C$65</f>
        <v>0</v>
      </c>
      <c r="KM65" s="1366">
        <f t="shared" ref="KM65" si="173">KM59*$C$64*$C$65</f>
        <v>0</v>
      </c>
      <c r="KO65" s="1366">
        <f t="shared" ref="KO65" si="174">KO59*$C$64*$C$65</f>
        <v>0</v>
      </c>
      <c r="KQ65" s="1366">
        <f t="shared" ref="KQ65" si="175">KQ59*$C$64*$C$65</f>
        <v>0</v>
      </c>
      <c r="KS65" s="1366">
        <f t="shared" ref="KS65" si="176">KS59*$C$64*$C$65</f>
        <v>0</v>
      </c>
      <c r="KU65" s="1366">
        <f t="shared" ref="KU65" si="177">KU59*$C$64*$C$65</f>
        <v>0</v>
      </c>
      <c r="KW65" s="1366">
        <f t="shared" ref="KW65" si="178">KW59*$C$64*$C$65</f>
        <v>0</v>
      </c>
      <c r="KY65" s="1366">
        <f t="shared" ref="KY65" si="179">KY59*$C$64*$C$65</f>
        <v>0</v>
      </c>
      <c r="LA65" s="1366">
        <f t="shared" ref="LA65" si="180">LA59*$C$64*$C$65</f>
        <v>0</v>
      </c>
      <c r="LC65" s="1366">
        <f t="shared" ref="LC65" si="181">LC59*$C$64*$C$65</f>
        <v>0</v>
      </c>
      <c r="LE65" s="1366">
        <f t="shared" ref="LE65" si="182">LE59*$C$64*$C$65</f>
        <v>0</v>
      </c>
      <c r="LG65" s="1366">
        <f t="shared" ref="LG65" si="183">LG59*$C$64*$C$65</f>
        <v>0</v>
      </c>
      <c r="LI65" s="1366">
        <f t="shared" ref="LI65" si="184">LI59*$C$64*$C$65</f>
        <v>0</v>
      </c>
      <c r="LK65" s="1366">
        <f t="shared" ref="LK65" si="185">LK59*$C$64*$C$65</f>
        <v>0</v>
      </c>
      <c r="LM65" s="1366">
        <f t="shared" ref="LM65" si="186">LM59*$C$64*$C$65</f>
        <v>0</v>
      </c>
      <c r="LO65" s="1366">
        <f t="shared" ref="LO65" si="187">LO59*$C$64*$C$65</f>
        <v>0</v>
      </c>
      <c r="LQ65" s="1366">
        <f t="shared" ref="LQ65" si="188">LQ59*$C$64*$C$65</f>
        <v>0</v>
      </c>
      <c r="LS65" s="1366">
        <f t="shared" ref="LS65" si="189">LS59*$C$64*$C$65</f>
        <v>0</v>
      </c>
      <c r="LU65" s="1366">
        <f t="shared" ref="LU65" si="190">LU59*$C$64*$C$65</f>
        <v>0</v>
      </c>
      <c r="LW65" s="1366">
        <f t="shared" ref="LW65" si="191">LW59*$C$64*$C$65</f>
        <v>0</v>
      </c>
      <c r="LY65" s="1366">
        <f t="shared" ref="LY65" si="192">LY59*$C$64*$C$65</f>
        <v>0</v>
      </c>
      <c r="MA65" s="1366">
        <f t="shared" ref="MA65" si="193">MA59*$C$64*$C$65</f>
        <v>0</v>
      </c>
      <c r="MC65" s="1366">
        <f t="shared" ref="MC65" si="194">MC59*$C$64*$C$65</f>
        <v>0</v>
      </c>
      <c r="ME65" s="1366">
        <f t="shared" ref="ME65" si="195">ME59*$C$64*$C$65</f>
        <v>0</v>
      </c>
      <c r="MG65" s="1366">
        <f t="shared" ref="MG65" si="196">MG59*$C$64*$C$65</f>
        <v>0</v>
      </c>
      <c r="MI65" s="1366">
        <f t="shared" ref="MI65" si="197">MI59*$C$64*$C$65</f>
        <v>0</v>
      </c>
      <c r="MK65" s="1366">
        <f t="shared" ref="MK65" si="198">MK59*$C$64*$C$65</f>
        <v>0</v>
      </c>
      <c r="MM65" s="1366">
        <f t="shared" ref="MM65" si="199">MM59*$C$64*$C$65</f>
        <v>0</v>
      </c>
      <c r="MO65" s="1366">
        <f t="shared" ref="MO65" si="200">MO59*$C$64*$C$65</f>
        <v>0</v>
      </c>
      <c r="MQ65" s="1366">
        <f t="shared" ref="MQ65" si="201">MQ59*$C$64*$C$65</f>
        <v>0</v>
      </c>
      <c r="MS65" s="1366">
        <f t="shared" ref="MS65" si="202">MS59*$C$64*$C$65</f>
        <v>0</v>
      </c>
      <c r="MU65" s="1366">
        <f t="shared" ref="MU65" si="203">MU59*$C$64*$C$65</f>
        <v>0</v>
      </c>
      <c r="MW65" s="1366">
        <f t="shared" ref="MW65" si="204">MW59*$C$64*$C$65</f>
        <v>0</v>
      </c>
      <c r="MY65" s="1366">
        <f t="shared" ref="MY65" si="205">MY59*$C$64*$C$65</f>
        <v>0</v>
      </c>
      <c r="NA65" s="1366">
        <f t="shared" ref="NA65" si="206">NA59*$C$64*$C$65</f>
        <v>0</v>
      </c>
      <c r="NC65" s="1366">
        <f t="shared" ref="NC65" si="207">NC59*$C$64*$C$65</f>
        <v>0</v>
      </c>
      <c r="NE65" s="1366">
        <f t="shared" ref="NE65" si="208">NE59*$C$64*$C$65</f>
        <v>0</v>
      </c>
      <c r="NG65" s="1366">
        <f t="shared" ref="NG65" si="209">NG59*$C$64*$C$65</f>
        <v>0</v>
      </c>
      <c r="NI65" s="1366">
        <f t="shared" ref="NI65" si="210">NI59*$C$64*$C$65</f>
        <v>0</v>
      </c>
      <c r="NK65" s="1366">
        <f t="shared" ref="NK65" si="211">NK59*$C$64*$C$65</f>
        <v>0</v>
      </c>
      <c r="NM65" s="1366">
        <f t="shared" ref="NM65" si="212">NM59*$C$64*$C$65</f>
        <v>0</v>
      </c>
      <c r="NO65" s="1366">
        <f t="shared" ref="NO65" si="213">NO59*$C$64*$C$65</f>
        <v>0</v>
      </c>
      <c r="NQ65" s="1366">
        <f t="shared" ref="NQ65" si="214">NQ59*$C$64*$C$65</f>
        <v>0</v>
      </c>
      <c r="NS65" s="1366">
        <f t="shared" ref="NS65" si="215">NS59*$C$64*$C$65</f>
        <v>0</v>
      </c>
      <c r="NU65" s="1366">
        <f t="shared" ref="NU65" si="216">NU59*$C$64*$C$65</f>
        <v>0</v>
      </c>
      <c r="NW65" s="1366">
        <f t="shared" ref="NW65" si="217">NW59*$C$64*$C$65</f>
        <v>0</v>
      </c>
      <c r="NY65" s="1366">
        <f t="shared" ref="NY65" si="218">NY59*$C$64*$C$65</f>
        <v>0</v>
      </c>
      <c r="OA65" s="1366">
        <f t="shared" ref="OA65" si="219">OA59*$C$64*$C$65</f>
        <v>0</v>
      </c>
      <c r="OC65" s="1366">
        <f t="shared" ref="OC65" si="220">OC59*$C$64*$C$65</f>
        <v>0</v>
      </c>
      <c r="OE65" s="1366">
        <f t="shared" ref="OE65" si="221">OE59*$C$64*$C$65</f>
        <v>0</v>
      </c>
      <c r="OG65" s="1366">
        <f t="shared" ref="OG65" si="222">OG59*$C$64*$C$65</f>
        <v>0</v>
      </c>
      <c r="OI65" s="1366">
        <f t="shared" ref="OI65" si="223">OI59*$C$64*$C$65</f>
        <v>0</v>
      </c>
      <c r="OK65" s="1366">
        <f t="shared" ref="OK65" si="224">OK59*$C$64*$C$65</f>
        <v>0</v>
      </c>
      <c r="OM65" s="1366">
        <f t="shared" ref="OM65" si="225">OM59*$C$64*$C$65</f>
        <v>0</v>
      </c>
      <c r="OO65" s="1366">
        <f t="shared" ref="OO65" si="226">OO59*$C$64*$C$65</f>
        <v>0</v>
      </c>
      <c r="OQ65" s="1366">
        <f t="shared" ref="OQ65" si="227">OQ59*$C$64*$C$65</f>
        <v>0</v>
      </c>
      <c r="OS65" s="1366">
        <f t="shared" ref="OS65" si="228">OS59*$C$64*$C$65</f>
        <v>0</v>
      </c>
      <c r="OU65" s="1366">
        <f t="shared" ref="OU65" si="229">OU59*$C$64*$C$65</f>
        <v>0</v>
      </c>
      <c r="OW65" s="1366">
        <f t="shared" ref="OW65" si="230">OW59*$C$64*$C$65</f>
        <v>0</v>
      </c>
      <c r="OY65" s="1366">
        <f t="shared" ref="OY65" si="231">OY59*$C$64*$C$65</f>
        <v>0</v>
      </c>
      <c r="PA65" s="1366">
        <f t="shared" ref="PA65" si="232">PA59*$C$64*$C$65</f>
        <v>0</v>
      </c>
      <c r="PC65" s="1366">
        <f t="shared" ref="PC65" si="233">PC59*$C$64*$C$65</f>
        <v>0</v>
      </c>
      <c r="PE65" s="1366">
        <f t="shared" ref="PE65" si="234">PE59*$C$64*$C$65</f>
        <v>0</v>
      </c>
      <c r="PG65" s="1366">
        <f t="shared" ref="PG65" si="235">PG59*$C$64*$C$65</f>
        <v>0</v>
      </c>
      <c r="PI65" s="1366">
        <f t="shared" ref="PI65" si="236">PI59*$C$64*$C$65</f>
        <v>0</v>
      </c>
      <c r="PK65" s="1366">
        <f t="shared" ref="PK65" si="237">PK59*$C$64*$C$65</f>
        <v>0</v>
      </c>
      <c r="PM65" s="1366">
        <f t="shared" ref="PM65" si="238">PM59*$C$64*$C$65</f>
        <v>0</v>
      </c>
      <c r="PO65" s="1366">
        <f t="shared" ref="PO65" si="239">PO59*$C$64*$C$65</f>
        <v>0</v>
      </c>
      <c r="PQ65" s="1366">
        <f t="shared" ref="PQ65" si="240">PQ59*$C$64*$C$65</f>
        <v>0</v>
      </c>
      <c r="PS65" s="1366">
        <f t="shared" ref="PS65" si="241">PS59*$C$64*$C$65</f>
        <v>0</v>
      </c>
      <c r="PU65" s="1366">
        <f t="shared" ref="PU65" si="242">PU59*$C$64*$C$65</f>
        <v>0</v>
      </c>
      <c r="PW65" s="1366">
        <f t="shared" ref="PW65" si="243">PW59*$C$64*$C$65</f>
        <v>0</v>
      </c>
      <c r="PY65" s="1366">
        <f t="shared" ref="PY65" si="244">PY59*$C$64*$C$65</f>
        <v>0</v>
      </c>
      <c r="QA65" s="1366">
        <f t="shared" ref="QA65" si="245">QA59*$C$64*$C$65</f>
        <v>0</v>
      </c>
      <c r="QC65" s="1366">
        <f t="shared" ref="QC65" si="246">QC59*$C$64*$C$65</f>
        <v>0</v>
      </c>
      <c r="QE65" s="1366">
        <f t="shared" ref="QE65" si="247">QE59*$C$64*$C$65</f>
        <v>0</v>
      </c>
      <c r="QG65" s="1366">
        <f t="shared" ref="QG65" si="248">QG59*$C$64*$C$65</f>
        <v>0</v>
      </c>
      <c r="QI65" s="1366">
        <f t="shared" ref="QI65" si="249">QI59*$C$64*$C$65</f>
        <v>0</v>
      </c>
      <c r="QK65" s="1366">
        <f t="shared" ref="QK65" si="250">QK59*$C$64*$C$65</f>
        <v>0</v>
      </c>
      <c r="QM65" s="1366">
        <f t="shared" ref="QM65" si="251">QM59*$C$64*$C$65</f>
        <v>0</v>
      </c>
      <c r="QO65" s="1366">
        <f t="shared" ref="QO65" si="252">QO59*$C$64*$C$65</f>
        <v>0</v>
      </c>
      <c r="QQ65" s="1366">
        <f t="shared" ref="QQ65" si="253">QQ59*$C$64*$C$65</f>
        <v>0</v>
      </c>
      <c r="QS65" s="1366">
        <f t="shared" ref="QS65" si="254">QS59*$C$64*$C$65</f>
        <v>0</v>
      </c>
      <c r="QU65" s="1366">
        <f t="shared" ref="QU65" si="255">QU59*$C$64*$C$65</f>
        <v>0</v>
      </c>
      <c r="QW65" s="1366">
        <f t="shared" ref="QW65" si="256">QW59*$C$64*$C$65</f>
        <v>0</v>
      </c>
      <c r="QY65" s="1366">
        <f t="shared" ref="QY65" si="257">QY59*$C$64*$C$65</f>
        <v>0</v>
      </c>
      <c r="RA65" s="1366">
        <f t="shared" ref="RA65" si="258">RA59*$C$64*$C$65</f>
        <v>0</v>
      </c>
      <c r="RC65" s="1366">
        <f t="shared" ref="RC65" si="259">RC59*$C$64*$C$65</f>
        <v>0</v>
      </c>
      <c r="RE65" s="1366">
        <f t="shared" ref="RE65" si="260">RE59*$C$64*$C$65</f>
        <v>0</v>
      </c>
      <c r="RG65" s="1366">
        <f t="shared" ref="RG65" si="261">RG59*$C$64*$C$65</f>
        <v>0</v>
      </c>
      <c r="RI65" s="1366">
        <f t="shared" ref="RI65" si="262">RI59*$C$64*$C$65</f>
        <v>0</v>
      </c>
      <c r="RK65" s="1366">
        <f t="shared" ref="RK65" si="263">RK59*$C$64*$C$65</f>
        <v>0</v>
      </c>
      <c r="RM65" s="1366">
        <f t="shared" ref="RM65" si="264">RM59*$C$64*$C$65</f>
        <v>0</v>
      </c>
      <c r="RO65" s="1366">
        <f t="shared" ref="RO65" si="265">RO59*$C$64*$C$65</f>
        <v>0</v>
      </c>
      <c r="RQ65" s="1366">
        <f t="shared" ref="RQ65" si="266">RQ59*$C$64*$C$65</f>
        <v>0</v>
      </c>
      <c r="RS65" s="1366">
        <f t="shared" ref="RS65" si="267">RS59*$C$64*$C$65</f>
        <v>0</v>
      </c>
      <c r="RU65" s="1366">
        <f t="shared" ref="RU65" si="268">RU59*$C$64*$C$65</f>
        <v>0</v>
      </c>
      <c r="RW65" s="1366">
        <f t="shared" ref="RW65" si="269">RW59*$C$64*$C$65</f>
        <v>0</v>
      </c>
      <c r="RY65" s="1366">
        <f t="shared" ref="RY65" si="270">RY59*$C$64*$C$65</f>
        <v>0</v>
      </c>
      <c r="SA65" s="1366">
        <f t="shared" ref="SA65" si="271">SA59*$C$64*$C$65</f>
        <v>0</v>
      </c>
      <c r="SC65" s="1366">
        <f t="shared" ref="SC65" si="272">SC59*$C$64*$C$65</f>
        <v>0</v>
      </c>
      <c r="SE65" s="1366">
        <f t="shared" ref="SE65" si="273">SE59*$C$64*$C$65</f>
        <v>0</v>
      </c>
      <c r="SG65" s="1366">
        <f t="shared" ref="SG65" si="274">SG59*$C$64*$C$65</f>
        <v>0</v>
      </c>
      <c r="SI65" s="1366">
        <f t="shared" ref="SI65" si="275">SI59*$C$64*$C$65</f>
        <v>0</v>
      </c>
      <c r="SK65" s="1366">
        <f t="shared" ref="SK65" si="276">SK59*$C$64*$C$65</f>
        <v>0</v>
      </c>
      <c r="SM65" s="1366">
        <f t="shared" ref="SM65" si="277">SM59*$C$64*$C$65</f>
        <v>0</v>
      </c>
      <c r="SO65" s="1366">
        <f t="shared" ref="SO65" si="278">SO59*$C$64*$C$65</f>
        <v>0</v>
      </c>
      <c r="SQ65" s="1366">
        <f t="shared" ref="SQ65" si="279">SQ59*$C$64*$C$65</f>
        <v>0</v>
      </c>
      <c r="SS65" s="1366">
        <f t="shared" ref="SS65" si="280">SS59*$C$64*$C$65</f>
        <v>0</v>
      </c>
      <c r="SU65" s="1366">
        <f t="shared" ref="SU65" si="281">SU59*$C$64*$C$65</f>
        <v>0</v>
      </c>
      <c r="SW65" s="1366">
        <f t="shared" ref="SW65" si="282">SW59*$C$64*$C$65</f>
        <v>0</v>
      </c>
      <c r="SY65" s="1366">
        <f t="shared" ref="SY65" si="283">SY59*$C$64*$C$65</f>
        <v>0</v>
      </c>
      <c r="TA65" s="1366">
        <f t="shared" ref="TA65" si="284">TA59*$C$64*$C$65</f>
        <v>0</v>
      </c>
      <c r="TC65" s="1366">
        <f t="shared" ref="TC65" si="285">TC59*$C$64*$C$65</f>
        <v>0</v>
      </c>
      <c r="TE65" s="1366">
        <f t="shared" ref="TE65" si="286">TE59*$C$64*$C$65</f>
        <v>0</v>
      </c>
      <c r="TG65" s="1366">
        <f t="shared" ref="TG65" si="287">TG59*$C$64*$C$65</f>
        <v>0</v>
      </c>
      <c r="TI65" s="1366">
        <f t="shared" ref="TI65" si="288">TI59*$C$64*$C$65</f>
        <v>0</v>
      </c>
      <c r="TK65" s="1366">
        <f t="shared" ref="TK65" si="289">TK59*$C$64*$C$65</f>
        <v>0</v>
      </c>
      <c r="TM65" s="1366">
        <f t="shared" ref="TM65" si="290">TM59*$C$64*$C$65</f>
        <v>0</v>
      </c>
      <c r="TO65" s="1366">
        <f t="shared" ref="TO65" si="291">TO59*$C$64*$C$65</f>
        <v>0</v>
      </c>
      <c r="TQ65" s="1366">
        <f t="shared" ref="TQ65" si="292">TQ59*$C$64*$C$65</f>
        <v>0</v>
      </c>
      <c r="TS65" s="1366">
        <f t="shared" ref="TS65" si="293">TS59*$C$64*$C$65</f>
        <v>0</v>
      </c>
      <c r="TU65" s="1366">
        <f t="shared" ref="TU65" si="294">TU59*$C$64*$C$65</f>
        <v>0</v>
      </c>
      <c r="TW65" s="1366">
        <f t="shared" ref="TW65" si="295">TW59*$C$64*$C$65</f>
        <v>0</v>
      </c>
      <c r="TY65" s="1366">
        <f t="shared" ref="TY65" si="296">TY59*$C$64*$C$65</f>
        <v>0</v>
      </c>
      <c r="UA65" s="1366">
        <f t="shared" ref="UA65" si="297">UA59*$C$64*$C$65</f>
        <v>0</v>
      </c>
      <c r="UC65" s="1366">
        <f t="shared" ref="UC65" si="298">UC59*$C$64*$C$65</f>
        <v>0</v>
      </c>
      <c r="UE65" s="1366">
        <f t="shared" ref="UE65" si="299">UE59*$C$64*$C$65</f>
        <v>0</v>
      </c>
      <c r="UG65" s="1366">
        <f t="shared" ref="UG65" si="300">UG59*$C$64*$C$65</f>
        <v>0</v>
      </c>
      <c r="UI65" s="1366">
        <f t="shared" ref="UI65" si="301">UI59*$C$64*$C$65</f>
        <v>0</v>
      </c>
      <c r="UK65" s="1366">
        <f t="shared" ref="UK65" si="302">UK59*$C$64*$C$65</f>
        <v>0</v>
      </c>
      <c r="UM65" s="1366">
        <f t="shared" ref="UM65" si="303">UM59*$C$64*$C$65</f>
        <v>0</v>
      </c>
      <c r="UO65" s="1366">
        <f t="shared" ref="UO65" si="304">UO59*$C$64*$C$65</f>
        <v>0</v>
      </c>
      <c r="UQ65" s="1366">
        <f t="shared" ref="UQ65" si="305">UQ59*$C$64*$C$65</f>
        <v>0</v>
      </c>
      <c r="US65" s="1366">
        <f t="shared" ref="US65" si="306">US59*$C$64*$C$65</f>
        <v>0</v>
      </c>
      <c r="UU65" s="1366">
        <f t="shared" ref="UU65" si="307">UU59*$C$64*$C$65</f>
        <v>0</v>
      </c>
      <c r="UW65" s="1366">
        <f t="shared" ref="UW65" si="308">UW59*$C$64*$C$65</f>
        <v>0</v>
      </c>
      <c r="UY65" s="1366">
        <f t="shared" ref="UY65" si="309">UY59*$C$64*$C$65</f>
        <v>0</v>
      </c>
      <c r="VA65" s="1366">
        <f t="shared" ref="VA65" si="310">VA59*$C$64*$C$65</f>
        <v>0</v>
      </c>
      <c r="VC65" s="1366">
        <f t="shared" ref="VC65" si="311">VC59*$C$64*$C$65</f>
        <v>0</v>
      </c>
      <c r="VE65" s="1366">
        <f t="shared" ref="VE65" si="312">VE59*$C$64*$C$65</f>
        <v>0</v>
      </c>
      <c r="VG65" s="1366">
        <f t="shared" ref="VG65" si="313">VG59*$C$64*$C$65</f>
        <v>0</v>
      </c>
      <c r="VI65" s="1366">
        <f t="shared" ref="VI65" si="314">VI59*$C$64*$C$65</f>
        <v>0</v>
      </c>
      <c r="VK65" s="1366">
        <f t="shared" ref="VK65" si="315">VK59*$C$64*$C$65</f>
        <v>0</v>
      </c>
      <c r="VM65" s="1366">
        <f t="shared" ref="VM65" si="316">VM59*$C$64*$C$65</f>
        <v>0</v>
      </c>
      <c r="VO65" s="1366">
        <f t="shared" ref="VO65" si="317">VO59*$C$64*$C$65</f>
        <v>0</v>
      </c>
      <c r="VQ65" s="1366">
        <f t="shared" ref="VQ65" si="318">VQ59*$C$64*$C$65</f>
        <v>0</v>
      </c>
      <c r="VS65" s="1366">
        <f t="shared" ref="VS65" si="319">VS59*$C$64*$C$65</f>
        <v>0</v>
      </c>
      <c r="VU65" s="1366">
        <f t="shared" ref="VU65" si="320">VU59*$C$64*$C$65</f>
        <v>0</v>
      </c>
      <c r="VW65" s="1366">
        <f t="shared" ref="VW65" si="321">VW59*$C$64*$C$65</f>
        <v>0</v>
      </c>
      <c r="VY65" s="1366">
        <f t="shared" ref="VY65" si="322">VY59*$C$64*$C$65</f>
        <v>0</v>
      </c>
      <c r="WA65" s="1366">
        <f t="shared" ref="WA65" si="323">WA59*$C$64*$C$65</f>
        <v>0</v>
      </c>
      <c r="WC65" s="1366">
        <f t="shared" ref="WC65" si="324">WC59*$C$64*$C$65</f>
        <v>0</v>
      </c>
      <c r="WE65" s="1366">
        <f t="shared" ref="WE65" si="325">WE59*$C$64*$C$65</f>
        <v>0</v>
      </c>
      <c r="WG65" s="1366">
        <f t="shared" ref="WG65" si="326">WG59*$C$64*$C$65</f>
        <v>0</v>
      </c>
      <c r="WI65" s="1366">
        <f t="shared" ref="WI65" si="327">WI59*$C$64*$C$65</f>
        <v>0</v>
      </c>
      <c r="WK65" s="1366">
        <f t="shared" ref="WK65" si="328">WK59*$C$64*$C$65</f>
        <v>0</v>
      </c>
      <c r="WM65" s="1366">
        <f t="shared" ref="WM65" si="329">WM59*$C$64*$C$65</f>
        <v>0</v>
      </c>
      <c r="WO65" s="1366">
        <f t="shared" ref="WO65" si="330">WO59*$C$64*$C$65</f>
        <v>0</v>
      </c>
      <c r="WQ65" s="1366">
        <f t="shared" ref="WQ65" si="331">WQ59*$C$64*$C$65</f>
        <v>0</v>
      </c>
      <c r="WS65" s="1366">
        <f t="shared" ref="WS65" si="332">WS59*$C$64*$C$65</f>
        <v>0</v>
      </c>
      <c r="WU65" s="1366">
        <f t="shared" ref="WU65" si="333">WU59*$C$64*$C$65</f>
        <v>0</v>
      </c>
      <c r="WW65" s="1366">
        <f t="shared" ref="WW65" si="334">WW59*$C$64*$C$65</f>
        <v>0</v>
      </c>
      <c r="WY65" s="1366">
        <f t="shared" ref="WY65" si="335">WY59*$C$64*$C$65</f>
        <v>0</v>
      </c>
      <c r="XA65" s="1366">
        <f t="shared" ref="XA65" si="336">XA59*$C$64*$C$65</f>
        <v>0</v>
      </c>
      <c r="XC65" s="1366">
        <f t="shared" ref="XC65" si="337">XC59*$C$64*$C$65</f>
        <v>0</v>
      </c>
      <c r="XE65" s="1366">
        <f t="shared" ref="XE65" si="338">XE59*$C$64*$C$65</f>
        <v>0</v>
      </c>
      <c r="XG65" s="1366">
        <f t="shared" ref="XG65" si="339">XG59*$C$64*$C$65</f>
        <v>0</v>
      </c>
      <c r="XI65" s="1366">
        <f t="shared" ref="XI65" si="340">XI59*$C$64*$C$65</f>
        <v>0</v>
      </c>
      <c r="XK65" s="1366">
        <f t="shared" ref="XK65" si="341">XK59*$C$64*$C$65</f>
        <v>0</v>
      </c>
      <c r="XM65" s="1366">
        <f t="shared" ref="XM65" si="342">XM59*$C$64*$C$65</f>
        <v>0</v>
      </c>
      <c r="XO65" s="1366">
        <f t="shared" ref="XO65" si="343">XO59*$C$64*$C$65</f>
        <v>0</v>
      </c>
      <c r="XQ65" s="1366">
        <f t="shared" ref="XQ65" si="344">XQ59*$C$64*$C$65</f>
        <v>0</v>
      </c>
      <c r="XS65" s="1366">
        <f t="shared" ref="XS65" si="345">XS59*$C$64*$C$65</f>
        <v>0</v>
      </c>
      <c r="XU65" s="1366">
        <f t="shared" ref="XU65" si="346">XU59*$C$64*$C$65</f>
        <v>0</v>
      </c>
      <c r="XW65" s="1366">
        <f t="shared" ref="XW65" si="347">XW59*$C$64*$C$65</f>
        <v>0</v>
      </c>
      <c r="XY65" s="1366">
        <f t="shared" ref="XY65" si="348">XY59*$C$64*$C$65</f>
        <v>0</v>
      </c>
      <c r="YA65" s="1366">
        <f t="shared" ref="YA65" si="349">YA59*$C$64*$C$65</f>
        <v>0</v>
      </c>
      <c r="YC65" s="1366">
        <f t="shared" ref="YC65" si="350">YC59*$C$64*$C$65</f>
        <v>0</v>
      </c>
      <c r="YE65" s="1366">
        <f t="shared" ref="YE65" si="351">YE59*$C$64*$C$65</f>
        <v>0</v>
      </c>
      <c r="YG65" s="1366">
        <f t="shared" ref="YG65" si="352">YG59*$C$64*$C$65</f>
        <v>0</v>
      </c>
      <c r="YI65" s="1366">
        <f t="shared" ref="YI65" si="353">YI59*$C$64*$C$65</f>
        <v>0</v>
      </c>
      <c r="YK65" s="1366">
        <f t="shared" ref="YK65" si="354">YK59*$C$64*$C$65</f>
        <v>0</v>
      </c>
      <c r="YM65" s="1366">
        <f t="shared" ref="YM65" si="355">YM59*$C$64*$C$65</f>
        <v>0</v>
      </c>
      <c r="YO65" s="1366">
        <f t="shared" ref="YO65" si="356">YO59*$C$64*$C$65</f>
        <v>0</v>
      </c>
      <c r="YQ65" s="1366">
        <f t="shared" ref="YQ65" si="357">YQ59*$C$64*$C$65</f>
        <v>0</v>
      </c>
      <c r="YS65" s="1366">
        <f t="shared" ref="YS65" si="358">YS59*$C$64*$C$65</f>
        <v>0</v>
      </c>
      <c r="YU65" s="1366">
        <f t="shared" ref="YU65" si="359">YU59*$C$64*$C$65</f>
        <v>0</v>
      </c>
      <c r="YW65" s="1366">
        <f t="shared" ref="YW65" si="360">YW59*$C$64*$C$65</f>
        <v>0</v>
      </c>
      <c r="YY65" s="1366">
        <f t="shared" ref="YY65" si="361">YY59*$C$64*$C$65</f>
        <v>0</v>
      </c>
      <c r="ZA65" s="1366">
        <f t="shared" ref="ZA65" si="362">ZA59*$C$64*$C$65</f>
        <v>0</v>
      </c>
      <c r="ZC65" s="1366">
        <f t="shared" ref="ZC65" si="363">ZC59*$C$64*$C$65</f>
        <v>0</v>
      </c>
      <c r="ZE65" s="1366">
        <f t="shared" ref="ZE65" si="364">ZE59*$C$64*$C$65</f>
        <v>0</v>
      </c>
      <c r="ZG65" s="1366">
        <f t="shared" ref="ZG65" si="365">ZG59*$C$64*$C$65</f>
        <v>0</v>
      </c>
      <c r="ZI65" s="1366">
        <f t="shared" ref="ZI65" si="366">ZI59*$C$64*$C$65</f>
        <v>0</v>
      </c>
      <c r="ZK65" s="1366">
        <f t="shared" ref="ZK65" si="367">ZK59*$C$64*$C$65</f>
        <v>0</v>
      </c>
      <c r="ZM65" s="1366">
        <f t="shared" ref="ZM65" si="368">ZM59*$C$64*$C$65</f>
        <v>0</v>
      </c>
      <c r="ZO65" s="1366">
        <f t="shared" ref="ZO65" si="369">ZO59*$C$64*$C$65</f>
        <v>0</v>
      </c>
      <c r="ZQ65" s="1366">
        <f t="shared" ref="ZQ65" si="370">ZQ59*$C$64*$C$65</f>
        <v>0</v>
      </c>
      <c r="ZS65" s="1366">
        <f t="shared" ref="ZS65" si="371">ZS59*$C$64*$C$65</f>
        <v>0</v>
      </c>
      <c r="ZU65" s="1366">
        <f t="shared" ref="ZU65" si="372">ZU59*$C$64*$C$65</f>
        <v>0</v>
      </c>
      <c r="ZW65" s="1366">
        <f t="shared" ref="ZW65" si="373">ZW59*$C$64*$C$65</f>
        <v>0</v>
      </c>
      <c r="ZY65" s="1366">
        <f t="shared" ref="ZY65" si="374">ZY59*$C$64*$C$65</f>
        <v>0</v>
      </c>
      <c r="AAA65" s="1366">
        <f t="shared" ref="AAA65" si="375">AAA59*$C$64*$C$65</f>
        <v>0</v>
      </c>
      <c r="AAC65" s="1366">
        <f t="shared" ref="AAC65" si="376">AAC59*$C$64*$C$65</f>
        <v>0</v>
      </c>
      <c r="AAE65" s="1366">
        <f t="shared" ref="AAE65" si="377">AAE59*$C$64*$C$65</f>
        <v>0</v>
      </c>
      <c r="AAG65" s="1366">
        <f t="shared" ref="AAG65" si="378">AAG59*$C$64*$C$65</f>
        <v>0</v>
      </c>
      <c r="AAI65" s="1366">
        <f t="shared" ref="AAI65" si="379">AAI59*$C$64*$C$65</f>
        <v>0</v>
      </c>
      <c r="AAK65" s="1366">
        <f t="shared" ref="AAK65" si="380">AAK59*$C$64*$C$65</f>
        <v>0</v>
      </c>
      <c r="AAM65" s="1366">
        <f t="shared" ref="AAM65" si="381">AAM59*$C$64*$C$65</f>
        <v>0</v>
      </c>
      <c r="AAO65" s="1366">
        <f t="shared" ref="AAO65" si="382">AAO59*$C$64*$C$65</f>
        <v>0</v>
      </c>
      <c r="AAQ65" s="1366">
        <f t="shared" ref="AAQ65" si="383">AAQ59*$C$64*$C$65</f>
        <v>0</v>
      </c>
      <c r="AAS65" s="1366">
        <f t="shared" ref="AAS65" si="384">AAS59*$C$64*$C$65</f>
        <v>0</v>
      </c>
      <c r="AAU65" s="1366">
        <f t="shared" ref="AAU65" si="385">AAU59*$C$64*$C$65</f>
        <v>0</v>
      </c>
      <c r="AAW65" s="1366">
        <f t="shared" ref="AAW65" si="386">AAW59*$C$64*$C$65</f>
        <v>0</v>
      </c>
      <c r="AAY65" s="1366">
        <f t="shared" ref="AAY65" si="387">AAY59*$C$64*$C$65</f>
        <v>0</v>
      </c>
      <c r="ABA65" s="1366">
        <f t="shared" ref="ABA65" si="388">ABA59*$C$64*$C$65</f>
        <v>0</v>
      </c>
      <c r="ABC65" s="1366">
        <f t="shared" ref="ABC65" si="389">ABC59*$C$64*$C$65</f>
        <v>0</v>
      </c>
      <c r="ABE65" s="1366">
        <f t="shared" ref="ABE65" si="390">ABE59*$C$64*$C$65</f>
        <v>0</v>
      </c>
      <c r="ABG65" s="1366">
        <f t="shared" ref="ABG65" si="391">ABG59*$C$64*$C$65</f>
        <v>0</v>
      </c>
      <c r="ABI65" s="1366">
        <f t="shared" ref="ABI65" si="392">ABI59*$C$64*$C$65</f>
        <v>0</v>
      </c>
      <c r="ABK65" s="1366">
        <f t="shared" ref="ABK65" si="393">ABK59*$C$64*$C$65</f>
        <v>0</v>
      </c>
      <c r="ABM65" s="1366">
        <f t="shared" ref="ABM65" si="394">ABM59*$C$64*$C$65</f>
        <v>0</v>
      </c>
      <c r="ABO65" s="1366">
        <f t="shared" ref="ABO65" si="395">ABO59*$C$64*$C$65</f>
        <v>0</v>
      </c>
      <c r="ABQ65" s="1366">
        <f t="shared" ref="ABQ65" si="396">ABQ59*$C$64*$C$65</f>
        <v>0</v>
      </c>
      <c r="ABS65" s="1366">
        <f t="shared" ref="ABS65" si="397">ABS59*$C$64*$C$65</f>
        <v>0</v>
      </c>
      <c r="ABU65" s="1366">
        <f t="shared" ref="ABU65" si="398">ABU59*$C$64*$C$65</f>
        <v>0</v>
      </c>
      <c r="ABW65" s="1366">
        <f t="shared" ref="ABW65" si="399">ABW59*$C$64*$C$65</f>
        <v>0</v>
      </c>
      <c r="ABY65" s="1366">
        <f t="shared" ref="ABY65" si="400">ABY59*$C$64*$C$65</f>
        <v>0</v>
      </c>
      <c r="ACA65" s="1366">
        <f t="shared" ref="ACA65" si="401">ACA59*$C$64*$C$65</f>
        <v>0</v>
      </c>
      <c r="ACC65" s="1366">
        <f t="shared" ref="ACC65" si="402">ACC59*$C$64*$C$65</f>
        <v>0</v>
      </c>
      <c r="ACE65" s="1366">
        <f t="shared" ref="ACE65" si="403">ACE59*$C$64*$C$65</f>
        <v>0</v>
      </c>
      <c r="ACG65" s="1366">
        <f t="shared" ref="ACG65" si="404">ACG59*$C$64*$C$65</f>
        <v>0</v>
      </c>
      <c r="ACI65" s="1366">
        <f t="shared" ref="ACI65" si="405">ACI59*$C$64*$C$65</f>
        <v>0</v>
      </c>
      <c r="ACK65" s="1366">
        <f t="shared" ref="ACK65" si="406">ACK59*$C$64*$C$65</f>
        <v>0</v>
      </c>
      <c r="ACM65" s="1366">
        <f t="shared" ref="ACM65" si="407">ACM59*$C$64*$C$65</f>
        <v>0</v>
      </c>
      <c r="ACO65" s="1366">
        <f t="shared" ref="ACO65" si="408">ACO59*$C$64*$C$65</f>
        <v>0</v>
      </c>
      <c r="ACQ65" s="1366">
        <f t="shared" ref="ACQ65" si="409">ACQ59*$C$64*$C$65</f>
        <v>0</v>
      </c>
      <c r="ACS65" s="1366">
        <f t="shared" ref="ACS65" si="410">ACS59*$C$64*$C$65</f>
        <v>0</v>
      </c>
      <c r="ACU65" s="1366">
        <f t="shared" ref="ACU65" si="411">ACU59*$C$64*$C$65</f>
        <v>0</v>
      </c>
      <c r="ACW65" s="1366">
        <f t="shared" ref="ACW65" si="412">ACW59*$C$64*$C$65</f>
        <v>0</v>
      </c>
      <c r="ACY65" s="1366">
        <f t="shared" ref="ACY65" si="413">ACY59*$C$64*$C$65</f>
        <v>0</v>
      </c>
      <c r="ADA65" s="1366">
        <f t="shared" ref="ADA65" si="414">ADA59*$C$64*$C$65</f>
        <v>0</v>
      </c>
      <c r="ADC65" s="1366">
        <f t="shared" ref="ADC65" si="415">ADC59*$C$64*$C$65</f>
        <v>0</v>
      </c>
      <c r="ADE65" s="1366">
        <f t="shared" ref="ADE65" si="416">ADE59*$C$64*$C$65</f>
        <v>0</v>
      </c>
      <c r="ADG65" s="1366">
        <f t="shared" ref="ADG65" si="417">ADG59*$C$64*$C$65</f>
        <v>0</v>
      </c>
      <c r="ADI65" s="1366">
        <f t="shared" ref="ADI65" si="418">ADI59*$C$64*$C$65</f>
        <v>0</v>
      </c>
      <c r="ADK65" s="1366">
        <f t="shared" ref="ADK65" si="419">ADK59*$C$64*$C$65</f>
        <v>0</v>
      </c>
      <c r="ADM65" s="1366">
        <f t="shared" ref="ADM65" si="420">ADM59*$C$64*$C$65</f>
        <v>0</v>
      </c>
      <c r="ADO65" s="1366">
        <f t="shared" ref="ADO65" si="421">ADO59*$C$64*$C$65</f>
        <v>0</v>
      </c>
      <c r="ADQ65" s="1366">
        <f t="shared" ref="ADQ65" si="422">ADQ59*$C$64*$C$65</f>
        <v>0</v>
      </c>
      <c r="ADS65" s="1366">
        <f t="shared" ref="ADS65" si="423">ADS59*$C$64*$C$65</f>
        <v>0</v>
      </c>
      <c r="ADU65" s="1366">
        <f t="shared" ref="ADU65" si="424">ADU59*$C$64*$C$65</f>
        <v>0</v>
      </c>
      <c r="ADW65" s="1366">
        <f t="shared" ref="ADW65" si="425">ADW59*$C$64*$C$65</f>
        <v>0</v>
      </c>
      <c r="ADY65" s="1366">
        <f t="shared" ref="ADY65" si="426">ADY59*$C$64*$C$65</f>
        <v>0</v>
      </c>
      <c r="AEA65" s="1366">
        <f t="shared" ref="AEA65" si="427">AEA59*$C$64*$C$65</f>
        <v>0</v>
      </c>
      <c r="AEC65" s="1366">
        <f t="shared" ref="AEC65" si="428">AEC59*$C$64*$C$65</f>
        <v>0</v>
      </c>
      <c r="AEE65" s="1366">
        <f t="shared" ref="AEE65" si="429">AEE59*$C$64*$C$65</f>
        <v>0</v>
      </c>
      <c r="AEG65" s="1366">
        <f t="shared" ref="AEG65" si="430">AEG59*$C$64*$C$65</f>
        <v>0</v>
      </c>
      <c r="AEI65" s="1366">
        <f t="shared" ref="AEI65" si="431">AEI59*$C$64*$C$65</f>
        <v>0</v>
      </c>
      <c r="AEK65" s="1366">
        <f t="shared" ref="AEK65" si="432">AEK59*$C$64*$C$65</f>
        <v>0</v>
      </c>
      <c r="AEM65" s="1366">
        <f t="shared" ref="AEM65" si="433">AEM59*$C$64*$C$65</f>
        <v>0</v>
      </c>
      <c r="AEO65" s="1366">
        <f t="shared" ref="AEO65" si="434">AEO59*$C$64*$C$65</f>
        <v>0</v>
      </c>
      <c r="AEQ65" s="1366">
        <f t="shared" ref="AEQ65" si="435">AEQ59*$C$64*$C$65</f>
        <v>0</v>
      </c>
      <c r="AES65" s="1366">
        <f t="shared" ref="AES65" si="436">AES59*$C$64*$C$65</f>
        <v>0</v>
      </c>
      <c r="AEU65" s="1366">
        <f t="shared" ref="AEU65" si="437">AEU59*$C$64*$C$65</f>
        <v>0</v>
      </c>
      <c r="AEW65" s="1366">
        <f t="shared" ref="AEW65" si="438">AEW59*$C$64*$C$65</f>
        <v>0</v>
      </c>
      <c r="AEY65" s="1366">
        <f t="shared" ref="AEY65" si="439">AEY59*$C$64*$C$65</f>
        <v>0</v>
      </c>
      <c r="AFA65" s="1366">
        <f t="shared" ref="AFA65" si="440">AFA59*$C$64*$C$65</f>
        <v>0</v>
      </c>
      <c r="AFC65" s="1366">
        <f t="shared" ref="AFC65" si="441">AFC59*$C$64*$C$65</f>
        <v>0</v>
      </c>
      <c r="AFE65" s="1366">
        <f t="shared" ref="AFE65" si="442">AFE59*$C$64*$C$65</f>
        <v>0</v>
      </c>
      <c r="AFG65" s="1366">
        <f t="shared" ref="AFG65" si="443">AFG59*$C$64*$C$65</f>
        <v>0</v>
      </c>
      <c r="AFI65" s="1366">
        <f t="shared" ref="AFI65" si="444">AFI59*$C$64*$C$65</f>
        <v>0</v>
      </c>
      <c r="AFK65" s="1366">
        <f t="shared" ref="AFK65" si="445">AFK59*$C$64*$C$65</f>
        <v>0</v>
      </c>
      <c r="AFM65" s="1366">
        <f t="shared" ref="AFM65" si="446">AFM59*$C$64*$C$65</f>
        <v>0</v>
      </c>
      <c r="AFO65" s="1366">
        <f t="shared" ref="AFO65" si="447">AFO59*$C$64*$C$65</f>
        <v>0</v>
      </c>
      <c r="AFQ65" s="1366">
        <f t="shared" ref="AFQ65" si="448">AFQ59*$C$64*$C$65</f>
        <v>0</v>
      </c>
      <c r="AFS65" s="1366">
        <f t="shared" ref="AFS65" si="449">AFS59*$C$64*$C$65</f>
        <v>0</v>
      </c>
      <c r="AFU65" s="1366">
        <f t="shared" ref="AFU65" si="450">AFU59*$C$64*$C$65</f>
        <v>0</v>
      </c>
      <c r="AFW65" s="1366">
        <f t="shared" ref="AFW65" si="451">AFW59*$C$64*$C$65</f>
        <v>0</v>
      </c>
      <c r="AFY65" s="1366">
        <f t="shared" ref="AFY65" si="452">AFY59*$C$64*$C$65</f>
        <v>0</v>
      </c>
      <c r="AGA65" s="1366">
        <f t="shared" ref="AGA65" si="453">AGA59*$C$64*$C$65</f>
        <v>0</v>
      </c>
      <c r="AGC65" s="1366">
        <f t="shared" ref="AGC65" si="454">AGC59*$C$64*$C$65</f>
        <v>0</v>
      </c>
      <c r="AGE65" s="1366">
        <f t="shared" ref="AGE65" si="455">AGE59*$C$64*$C$65</f>
        <v>0</v>
      </c>
      <c r="AGG65" s="1366">
        <f t="shared" ref="AGG65" si="456">AGG59*$C$64*$C$65</f>
        <v>0</v>
      </c>
      <c r="AGI65" s="1366">
        <f t="shared" ref="AGI65" si="457">AGI59*$C$64*$C$65</f>
        <v>0</v>
      </c>
      <c r="AGK65" s="1366">
        <f t="shared" ref="AGK65" si="458">AGK59*$C$64*$C$65</f>
        <v>0</v>
      </c>
      <c r="AGM65" s="1366">
        <f t="shared" ref="AGM65" si="459">AGM59*$C$64*$C$65</f>
        <v>0</v>
      </c>
      <c r="AGO65" s="1366">
        <f t="shared" ref="AGO65" si="460">AGO59*$C$64*$C$65</f>
        <v>0</v>
      </c>
      <c r="AGQ65" s="1366">
        <f t="shared" ref="AGQ65" si="461">AGQ59*$C$64*$C$65</f>
        <v>0</v>
      </c>
      <c r="AGS65" s="1366">
        <f t="shared" ref="AGS65" si="462">AGS59*$C$64*$C$65</f>
        <v>0</v>
      </c>
      <c r="AGU65" s="1366">
        <f t="shared" ref="AGU65" si="463">AGU59*$C$64*$C$65</f>
        <v>0</v>
      </c>
      <c r="AGW65" s="1366">
        <f t="shared" ref="AGW65" si="464">AGW59*$C$64*$C$65</f>
        <v>0</v>
      </c>
      <c r="AGY65" s="1366">
        <f t="shared" ref="AGY65" si="465">AGY59*$C$64*$C$65</f>
        <v>0</v>
      </c>
      <c r="AHA65" s="1366">
        <f t="shared" ref="AHA65" si="466">AHA59*$C$64*$C$65</f>
        <v>0</v>
      </c>
      <c r="AHC65" s="1366">
        <f t="shared" ref="AHC65" si="467">AHC59*$C$64*$C$65</f>
        <v>0</v>
      </c>
      <c r="AHE65" s="1366">
        <f t="shared" ref="AHE65" si="468">AHE59*$C$64*$C$65</f>
        <v>0</v>
      </c>
      <c r="AHG65" s="1366">
        <f t="shared" ref="AHG65" si="469">AHG59*$C$64*$C$65</f>
        <v>0</v>
      </c>
      <c r="AHI65" s="1366">
        <f t="shared" ref="AHI65" si="470">AHI59*$C$64*$C$65</f>
        <v>0</v>
      </c>
      <c r="AHK65" s="1366">
        <f t="shared" ref="AHK65" si="471">AHK59*$C$64*$C$65</f>
        <v>0</v>
      </c>
      <c r="AHM65" s="1366">
        <f t="shared" ref="AHM65" si="472">AHM59*$C$64*$C$65</f>
        <v>0</v>
      </c>
      <c r="AHO65" s="1366">
        <f t="shared" ref="AHO65" si="473">AHO59*$C$64*$C$65</f>
        <v>0</v>
      </c>
      <c r="AHQ65" s="1366">
        <f t="shared" ref="AHQ65" si="474">AHQ59*$C$64*$C$65</f>
        <v>0</v>
      </c>
      <c r="AHS65" s="1366">
        <f t="shared" ref="AHS65" si="475">AHS59*$C$64*$C$65</f>
        <v>0</v>
      </c>
      <c r="AHU65" s="1366">
        <f t="shared" ref="AHU65" si="476">AHU59*$C$64*$C$65</f>
        <v>0</v>
      </c>
      <c r="AHW65" s="1366">
        <f t="shared" ref="AHW65" si="477">AHW59*$C$64*$C$65</f>
        <v>0</v>
      </c>
      <c r="AHY65" s="1366">
        <f t="shared" ref="AHY65" si="478">AHY59*$C$64*$C$65</f>
        <v>0</v>
      </c>
      <c r="AIA65" s="1366">
        <f t="shared" ref="AIA65" si="479">AIA59*$C$64*$C$65</f>
        <v>0</v>
      </c>
      <c r="AIC65" s="1366">
        <f t="shared" ref="AIC65" si="480">AIC59*$C$64*$C$65</f>
        <v>0</v>
      </c>
      <c r="AIE65" s="1366">
        <f t="shared" ref="AIE65" si="481">AIE59*$C$64*$C$65</f>
        <v>0</v>
      </c>
      <c r="AIG65" s="1366">
        <f t="shared" ref="AIG65" si="482">AIG59*$C$64*$C$65</f>
        <v>0</v>
      </c>
      <c r="AII65" s="1366">
        <f t="shared" ref="AII65" si="483">AII59*$C$64*$C$65</f>
        <v>0</v>
      </c>
      <c r="AIK65" s="1366">
        <f t="shared" ref="AIK65" si="484">AIK59*$C$64*$C$65</f>
        <v>0</v>
      </c>
      <c r="AIM65" s="1366">
        <f t="shared" ref="AIM65" si="485">AIM59*$C$64*$C$65</f>
        <v>0</v>
      </c>
      <c r="AIO65" s="1366">
        <f t="shared" ref="AIO65" si="486">AIO59*$C$64*$C$65</f>
        <v>0</v>
      </c>
      <c r="AIQ65" s="1366">
        <f t="shared" ref="AIQ65" si="487">AIQ59*$C$64*$C$65</f>
        <v>0</v>
      </c>
      <c r="AIS65" s="1366">
        <f t="shared" ref="AIS65" si="488">AIS59*$C$64*$C$65</f>
        <v>0</v>
      </c>
      <c r="AIU65" s="1366">
        <f t="shared" ref="AIU65" si="489">AIU59*$C$64*$C$65</f>
        <v>0</v>
      </c>
      <c r="AIW65" s="1366">
        <f t="shared" ref="AIW65" si="490">AIW59*$C$64*$C$65</f>
        <v>0</v>
      </c>
      <c r="AIY65" s="1366">
        <f t="shared" ref="AIY65" si="491">AIY59*$C$64*$C$65</f>
        <v>0</v>
      </c>
      <c r="AJA65" s="1366">
        <f t="shared" ref="AJA65" si="492">AJA59*$C$64*$C$65</f>
        <v>0</v>
      </c>
      <c r="AJC65" s="1366">
        <f t="shared" ref="AJC65" si="493">AJC59*$C$64*$C$65</f>
        <v>0</v>
      </c>
      <c r="AJE65" s="1366">
        <f t="shared" ref="AJE65" si="494">AJE59*$C$64*$C$65</f>
        <v>0</v>
      </c>
      <c r="AJG65" s="1366">
        <f t="shared" ref="AJG65" si="495">AJG59*$C$64*$C$65</f>
        <v>0</v>
      </c>
      <c r="AJI65" s="1366">
        <f t="shared" ref="AJI65" si="496">AJI59*$C$64*$C$65</f>
        <v>0</v>
      </c>
      <c r="AJK65" s="1366">
        <f t="shared" ref="AJK65" si="497">AJK59*$C$64*$C$65</f>
        <v>0</v>
      </c>
      <c r="AJM65" s="1366">
        <f t="shared" ref="AJM65" si="498">AJM59*$C$64*$C$65</f>
        <v>0</v>
      </c>
      <c r="AJO65" s="1366">
        <f t="shared" ref="AJO65" si="499">AJO59*$C$64*$C$65</f>
        <v>0</v>
      </c>
      <c r="AJQ65" s="1366">
        <f t="shared" ref="AJQ65" si="500">AJQ59*$C$64*$C$65</f>
        <v>0</v>
      </c>
      <c r="AJS65" s="1366">
        <f t="shared" ref="AJS65" si="501">AJS59*$C$64*$C$65</f>
        <v>0</v>
      </c>
      <c r="AJU65" s="1366">
        <f t="shared" ref="AJU65" si="502">AJU59*$C$64*$C$65</f>
        <v>0</v>
      </c>
      <c r="AJW65" s="1366">
        <f t="shared" ref="AJW65" si="503">AJW59*$C$64*$C$65</f>
        <v>0</v>
      </c>
      <c r="AJY65" s="1366">
        <f t="shared" ref="AJY65" si="504">AJY59*$C$64*$C$65</f>
        <v>0</v>
      </c>
      <c r="AKA65" s="1366">
        <f t="shared" ref="AKA65" si="505">AKA59*$C$64*$C$65</f>
        <v>0</v>
      </c>
      <c r="AKC65" s="1366">
        <f t="shared" ref="AKC65" si="506">AKC59*$C$64*$C$65</f>
        <v>0</v>
      </c>
      <c r="AKE65" s="1366">
        <f t="shared" ref="AKE65" si="507">AKE59*$C$64*$C$65</f>
        <v>0</v>
      </c>
      <c r="AKG65" s="1366">
        <f t="shared" ref="AKG65" si="508">AKG59*$C$64*$C$65</f>
        <v>0</v>
      </c>
      <c r="AKI65" s="1366">
        <f t="shared" ref="AKI65" si="509">AKI59*$C$64*$C$65</f>
        <v>0</v>
      </c>
      <c r="AKK65" s="1366">
        <f t="shared" ref="AKK65" si="510">AKK59*$C$64*$C$65</f>
        <v>0</v>
      </c>
      <c r="AKM65" s="1366">
        <f t="shared" ref="AKM65" si="511">AKM59*$C$64*$C$65</f>
        <v>0</v>
      </c>
      <c r="AKO65" s="1366">
        <f t="shared" ref="AKO65" si="512">AKO59*$C$64*$C$65</f>
        <v>0</v>
      </c>
      <c r="AKQ65" s="1366">
        <f t="shared" ref="AKQ65" si="513">AKQ59*$C$64*$C$65</f>
        <v>0</v>
      </c>
      <c r="AKS65" s="1366">
        <f t="shared" ref="AKS65" si="514">AKS59*$C$64*$C$65</f>
        <v>0</v>
      </c>
      <c r="AKU65" s="1366">
        <f t="shared" ref="AKU65" si="515">AKU59*$C$64*$C$65</f>
        <v>0</v>
      </c>
      <c r="AKW65" s="1366">
        <f t="shared" ref="AKW65" si="516">AKW59*$C$64*$C$65</f>
        <v>0</v>
      </c>
      <c r="AKY65" s="1366">
        <f t="shared" ref="AKY65" si="517">AKY59*$C$64*$C$65</f>
        <v>0</v>
      </c>
      <c r="ALA65" s="1366">
        <f t="shared" ref="ALA65" si="518">ALA59*$C$64*$C$65</f>
        <v>0</v>
      </c>
      <c r="ALC65" s="1366">
        <f t="shared" ref="ALC65" si="519">ALC59*$C$64*$C$65</f>
        <v>0</v>
      </c>
      <c r="ALE65" s="1366">
        <f t="shared" ref="ALE65" si="520">ALE59*$C$64*$C$65</f>
        <v>0</v>
      </c>
      <c r="ALG65" s="1366">
        <f t="shared" ref="ALG65" si="521">ALG59*$C$64*$C$65</f>
        <v>0</v>
      </c>
      <c r="ALI65" s="1366">
        <f t="shared" ref="ALI65" si="522">ALI59*$C$64*$C$65</f>
        <v>0</v>
      </c>
      <c r="ALK65" s="1366">
        <f t="shared" ref="ALK65" si="523">ALK59*$C$64*$C$65</f>
        <v>0</v>
      </c>
      <c r="ALM65" s="1366">
        <f t="shared" ref="ALM65" si="524">ALM59*$C$64*$C$65</f>
        <v>0</v>
      </c>
      <c r="ALO65" s="1366">
        <f t="shared" ref="ALO65" si="525">ALO59*$C$64*$C$65</f>
        <v>0</v>
      </c>
      <c r="ALQ65" s="1366">
        <f t="shared" ref="ALQ65" si="526">ALQ59*$C$64*$C$65</f>
        <v>0</v>
      </c>
      <c r="ALS65" s="1366">
        <f t="shared" ref="ALS65" si="527">ALS59*$C$64*$C$65</f>
        <v>0</v>
      </c>
      <c r="ALU65" s="1366">
        <f t="shared" ref="ALU65" si="528">ALU59*$C$64*$C$65</f>
        <v>0</v>
      </c>
      <c r="ALW65" s="1366">
        <f t="shared" ref="ALW65" si="529">ALW59*$C$64*$C$65</f>
        <v>0</v>
      </c>
      <c r="ALY65" s="1366">
        <f t="shared" ref="ALY65" si="530">ALY59*$C$64*$C$65</f>
        <v>0</v>
      </c>
      <c r="AMA65" s="1366">
        <f t="shared" ref="AMA65" si="531">AMA59*$C$64*$C$65</f>
        <v>0</v>
      </c>
      <c r="AMC65" s="1366">
        <f t="shared" ref="AMC65" si="532">AMC59*$C$64*$C$65</f>
        <v>0</v>
      </c>
      <c r="AME65" s="1366">
        <f t="shared" ref="AME65" si="533">AME59*$C$64*$C$65</f>
        <v>0</v>
      </c>
      <c r="AMG65" s="1366">
        <f t="shared" ref="AMG65" si="534">AMG59*$C$64*$C$65</f>
        <v>0</v>
      </c>
      <c r="AMI65" s="1366">
        <f t="shared" ref="AMI65" si="535">AMI59*$C$64*$C$65</f>
        <v>0</v>
      </c>
      <c r="AMK65" s="1366">
        <f t="shared" ref="AMK65" si="536">AMK59*$C$64*$C$65</f>
        <v>0</v>
      </c>
      <c r="AMM65" s="1366">
        <f t="shared" ref="AMM65" si="537">AMM59*$C$64*$C$65</f>
        <v>0</v>
      </c>
      <c r="AMO65" s="1366">
        <f t="shared" ref="AMO65" si="538">AMO59*$C$64*$C$65</f>
        <v>0</v>
      </c>
      <c r="AMQ65" s="1366">
        <f t="shared" ref="AMQ65" si="539">AMQ59*$C$64*$C$65</f>
        <v>0</v>
      </c>
      <c r="AMS65" s="1366">
        <f t="shared" ref="AMS65" si="540">AMS59*$C$64*$C$65</f>
        <v>0</v>
      </c>
      <c r="AMU65" s="1366">
        <f t="shared" ref="AMU65" si="541">AMU59*$C$64*$C$65</f>
        <v>0</v>
      </c>
      <c r="AMW65" s="1366">
        <f t="shared" ref="AMW65" si="542">AMW59*$C$64*$C$65</f>
        <v>0</v>
      </c>
      <c r="AMY65" s="1366">
        <f t="shared" ref="AMY65" si="543">AMY59*$C$64*$C$65</f>
        <v>0</v>
      </c>
      <c r="ANA65" s="1366">
        <f t="shared" ref="ANA65" si="544">ANA59*$C$64*$C$65</f>
        <v>0</v>
      </c>
      <c r="ANC65" s="1366">
        <f t="shared" ref="ANC65" si="545">ANC59*$C$64*$C$65</f>
        <v>0</v>
      </c>
      <c r="ANE65" s="1366">
        <f t="shared" ref="ANE65" si="546">ANE59*$C$64*$C$65</f>
        <v>0</v>
      </c>
      <c r="ANG65" s="1366">
        <f t="shared" ref="ANG65" si="547">ANG59*$C$64*$C$65</f>
        <v>0</v>
      </c>
      <c r="ANI65" s="1366">
        <f t="shared" ref="ANI65" si="548">ANI59*$C$64*$C$65</f>
        <v>0</v>
      </c>
      <c r="ANK65" s="1366">
        <f t="shared" ref="ANK65" si="549">ANK59*$C$64*$C$65</f>
        <v>0</v>
      </c>
      <c r="ANM65" s="1366">
        <f t="shared" ref="ANM65" si="550">ANM59*$C$64*$C$65</f>
        <v>0</v>
      </c>
      <c r="ANO65" s="1366">
        <f t="shared" ref="ANO65" si="551">ANO59*$C$64*$C$65</f>
        <v>0</v>
      </c>
      <c r="ANQ65" s="1366">
        <f t="shared" ref="ANQ65" si="552">ANQ59*$C$64*$C$65</f>
        <v>0</v>
      </c>
      <c r="ANS65" s="1366">
        <f t="shared" ref="ANS65" si="553">ANS59*$C$64*$C$65</f>
        <v>0</v>
      </c>
      <c r="ANU65" s="1366">
        <f t="shared" ref="ANU65" si="554">ANU59*$C$64*$C$65</f>
        <v>0</v>
      </c>
      <c r="ANW65" s="1366">
        <f t="shared" ref="ANW65" si="555">ANW59*$C$64*$C$65</f>
        <v>0</v>
      </c>
      <c r="ANY65" s="1366">
        <f t="shared" ref="ANY65" si="556">ANY59*$C$64*$C$65</f>
        <v>0</v>
      </c>
      <c r="AOA65" s="1366">
        <f t="shared" ref="AOA65" si="557">AOA59*$C$64*$C$65</f>
        <v>0</v>
      </c>
      <c r="AOC65" s="1366">
        <f t="shared" ref="AOC65" si="558">AOC59*$C$64*$C$65</f>
        <v>0</v>
      </c>
      <c r="AOE65" s="1366">
        <f t="shared" ref="AOE65" si="559">AOE59*$C$64*$C$65</f>
        <v>0</v>
      </c>
      <c r="AOG65" s="1366">
        <f t="shared" ref="AOG65" si="560">AOG59*$C$64*$C$65</f>
        <v>0</v>
      </c>
      <c r="AOI65" s="1366">
        <f t="shared" ref="AOI65" si="561">AOI59*$C$64*$C$65</f>
        <v>0</v>
      </c>
      <c r="AOK65" s="1366">
        <f t="shared" ref="AOK65" si="562">AOK59*$C$64*$C$65</f>
        <v>0</v>
      </c>
      <c r="AOM65" s="1366">
        <f t="shared" ref="AOM65" si="563">AOM59*$C$64*$C$65</f>
        <v>0</v>
      </c>
      <c r="AOO65" s="1366">
        <f t="shared" ref="AOO65" si="564">AOO59*$C$64*$C$65</f>
        <v>0</v>
      </c>
      <c r="AOQ65" s="1366">
        <f t="shared" ref="AOQ65" si="565">AOQ59*$C$64*$C$65</f>
        <v>0</v>
      </c>
      <c r="AOS65" s="1366">
        <f t="shared" ref="AOS65" si="566">AOS59*$C$64*$C$65</f>
        <v>0</v>
      </c>
      <c r="AOU65" s="1366">
        <f t="shared" ref="AOU65" si="567">AOU59*$C$64*$C$65</f>
        <v>0</v>
      </c>
      <c r="AOW65" s="1366">
        <f t="shared" ref="AOW65" si="568">AOW59*$C$64*$C$65</f>
        <v>0</v>
      </c>
      <c r="AOY65" s="1366">
        <f t="shared" ref="AOY65" si="569">AOY59*$C$64*$C$65</f>
        <v>0</v>
      </c>
      <c r="APA65" s="1366">
        <f t="shared" ref="APA65" si="570">APA59*$C$64*$C$65</f>
        <v>0</v>
      </c>
      <c r="APC65" s="1366">
        <f t="shared" ref="APC65" si="571">APC59*$C$64*$C$65</f>
        <v>0</v>
      </c>
      <c r="APE65" s="1366">
        <f t="shared" ref="APE65" si="572">APE59*$C$64*$C$65</f>
        <v>0</v>
      </c>
      <c r="APG65" s="1366">
        <f t="shared" ref="APG65" si="573">APG59*$C$64*$C$65</f>
        <v>0</v>
      </c>
      <c r="API65" s="1366">
        <f t="shared" ref="API65" si="574">API59*$C$64*$C$65</f>
        <v>0</v>
      </c>
      <c r="APK65" s="1366">
        <f t="shared" ref="APK65" si="575">APK59*$C$64*$C$65</f>
        <v>0</v>
      </c>
      <c r="APM65" s="1366">
        <f t="shared" ref="APM65" si="576">APM59*$C$64*$C$65</f>
        <v>0</v>
      </c>
      <c r="APO65" s="1366">
        <f t="shared" ref="APO65" si="577">APO59*$C$64*$C$65</f>
        <v>0</v>
      </c>
      <c r="APQ65" s="1366">
        <f t="shared" ref="APQ65" si="578">APQ59*$C$64*$C$65</f>
        <v>0</v>
      </c>
      <c r="APS65" s="1366">
        <f t="shared" ref="APS65" si="579">APS59*$C$64*$C$65</f>
        <v>0</v>
      </c>
      <c r="APU65" s="1366">
        <f t="shared" ref="APU65" si="580">APU59*$C$64*$C$65</f>
        <v>0</v>
      </c>
      <c r="APW65" s="1366">
        <f t="shared" ref="APW65" si="581">APW59*$C$64*$C$65</f>
        <v>0</v>
      </c>
      <c r="APY65" s="1366">
        <f t="shared" ref="APY65" si="582">APY59*$C$64*$C$65</f>
        <v>0</v>
      </c>
      <c r="AQA65" s="1366">
        <f t="shared" ref="AQA65" si="583">AQA59*$C$64*$C$65</f>
        <v>0</v>
      </c>
      <c r="AQC65" s="1366">
        <f t="shared" ref="AQC65" si="584">AQC59*$C$64*$C$65</f>
        <v>0</v>
      </c>
      <c r="AQE65" s="1366">
        <f t="shared" ref="AQE65" si="585">AQE59*$C$64*$C$65</f>
        <v>0</v>
      </c>
      <c r="AQG65" s="1366">
        <f t="shared" ref="AQG65" si="586">AQG59*$C$64*$C$65</f>
        <v>0</v>
      </c>
      <c r="AQI65" s="1366">
        <f t="shared" ref="AQI65" si="587">AQI59*$C$64*$C$65</f>
        <v>0</v>
      </c>
      <c r="AQK65" s="1366">
        <f t="shared" ref="AQK65" si="588">AQK59*$C$64*$C$65</f>
        <v>0</v>
      </c>
      <c r="AQM65" s="1366">
        <f t="shared" ref="AQM65" si="589">AQM59*$C$64*$C$65</f>
        <v>0</v>
      </c>
      <c r="AQO65" s="1366">
        <f t="shared" ref="AQO65" si="590">AQO59*$C$64*$C$65</f>
        <v>0</v>
      </c>
      <c r="AQQ65" s="1366">
        <f t="shared" ref="AQQ65" si="591">AQQ59*$C$64*$C$65</f>
        <v>0</v>
      </c>
      <c r="AQS65" s="1366">
        <f t="shared" ref="AQS65" si="592">AQS59*$C$64*$C$65</f>
        <v>0</v>
      </c>
      <c r="AQU65" s="1366">
        <f t="shared" ref="AQU65" si="593">AQU59*$C$64*$C$65</f>
        <v>0</v>
      </c>
      <c r="AQW65" s="1366">
        <f t="shared" ref="AQW65" si="594">AQW59*$C$64*$C$65</f>
        <v>0</v>
      </c>
      <c r="AQY65" s="1366">
        <f t="shared" ref="AQY65" si="595">AQY59*$C$64*$C$65</f>
        <v>0</v>
      </c>
      <c r="ARA65" s="1366">
        <f t="shared" ref="ARA65" si="596">ARA59*$C$64*$C$65</f>
        <v>0</v>
      </c>
      <c r="ARC65" s="1366">
        <f t="shared" ref="ARC65" si="597">ARC59*$C$64*$C$65</f>
        <v>0</v>
      </c>
      <c r="ARE65" s="1366">
        <f t="shared" ref="ARE65" si="598">ARE59*$C$64*$C$65</f>
        <v>0</v>
      </c>
      <c r="ARG65" s="1366">
        <f t="shared" ref="ARG65" si="599">ARG59*$C$64*$C$65</f>
        <v>0</v>
      </c>
      <c r="ARI65" s="1366">
        <f t="shared" ref="ARI65" si="600">ARI59*$C$64*$C$65</f>
        <v>0</v>
      </c>
      <c r="ARK65" s="1366">
        <f t="shared" ref="ARK65" si="601">ARK59*$C$64*$C$65</f>
        <v>0</v>
      </c>
      <c r="ARM65" s="1366">
        <f t="shared" ref="ARM65" si="602">ARM59*$C$64*$C$65</f>
        <v>0</v>
      </c>
      <c r="ARO65" s="1366">
        <f t="shared" ref="ARO65" si="603">ARO59*$C$64*$C$65</f>
        <v>0</v>
      </c>
      <c r="ARQ65" s="1366">
        <f t="shared" ref="ARQ65" si="604">ARQ59*$C$64*$C$65</f>
        <v>0</v>
      </c>
      <c r="ARS65" s="1366">
        <f t="shared" ref="ARS65" si="605">ARS59*$C$64*$C$65</f>
        <v>0</v>
      </c>
      <c r="ARU65" s="1366">
        <f t="shared" ref="ARU65" si="606">ARU59*$C$64*$C$65</f>
        <v>0</v>
      </c>
      <c r="ARW65" s="1366">
        <f t="shared" ref="ARW65" si="607">ARW59*$C$64*$C$65</f>
        <v>0</v>
      </c>
      <c r="ARY65" s="1366">
        <f t="shared" ref="ARY65" si="608">ARY59*$C$64*$C$65</f>
        <v>0</v>
      </c>
      <c r="ASA65" s="1366">
        <f t="shared" ref="ASA65" si="609">ASA59*$C$64*$C$65</f>
        <v>0</v>
      </c>
      <c r="ASC65" s="1366">
        <f t="shared" ref="ASC65" si="610">ASC59*$C$64*$C$65</f>
        <v>0</v>
      </c>
      <c r="ASE65" s="1366">
        <f t="shared" ref="ASE65" si="611">ASE59*$C$64*$C$65</f>
        <v>0</v>
      </c>
      <c r="ASG65" s="1366">
        <f t="shared" ref="ASG65" si="612">ASG59*$C$64*$C$65</f>
        <v>0</v>
      </c>
      <c r="ASI65" s="1366">
        <f t="shared" ref="ASI65" si="613">ASI59*$C$64*$C$65</f>
        <v>0</v>
      </c>
      <c r="ASK65" s="1366">
        <f t="shared" ref="ASK65" si="614">ASK59*$C$64*$C$65</f>
        <v>0</v>
      </c>
      <c r="ASM65" s="1366">
        <f t="shared" ref="ASM65" si="615">ASM59*$C$64*$C$65</f>
        <v>0</v>
      </c>
      <c r="ASO65" s="1366">
        <f t="shared" ref="ASO65" si="616">ASO59*$C$64*$C$65</f>
        <v>0</v>
      </c>
      <c r="ASQ65" s="1366">
        <f t="shared" ref="ASQ65" si="617">ASQ59*$C$64*$C$65</f>
        <v>0</v>
      </c>
      <c r="ASS65" s="1366">
        <f t="shared" ref="ASS65" si="618">ASS59*$C$64*$C$65</f>
        <v>0</v>
      </c>
      <c r="ASU65" s="1366">
        <f t="shared" ref="ASU65" si="619">ASU59*$C$64*$C$65</f>
        <v>0</v>
      </c>
      <c r="ASW65" s="1366">
        <f t="shared" ref="ASW65" si="620">ASW59*$C$64*$C$65</f>
        <v>0</v>
      </c>
      <c r="ASY65" s="1366">
        <f t="shared" ref="ASY65" si="621">ASY59*$C$64*$C$65</f>
        <v>0</v>
      </c>
      <c r="ATA65" s="1366">
        <f t="shared" ref="ATA65" si="622">ATA59*$C$64*$C$65</f>
        <v>0</v>
      </c>
      <c r="ATC65" s="1366">
        <f t="shared" ref="ATC65" si="623">ATC59*$C$64*$C$65</f>
        <v>0</v>
      </c>
      <c r="ATE65" s="1366">
        <f t="shared" ref="ATE65" si="624">ATE59*$C$64*$C$65</f>
        <v>0</v>
      </c>
      <c r="ATG65" s="1366">
        <f t="shared" ref="ATG65" si="625">ATG59*$C$64*$C$65</f>
        <v>0</v>
      </c>
      <c r="ATI65" s="1366">
        <f t="shared" ref="ATI65" si="626">ATI59*$C$64*$C$65</f>
        <v>0</v>
      </c>
      <c r="ATK65" s="1366">
        <f t="shared" ref="ATK65" si="627">ATK59*$C$64*$C$65</f>
        <v>0</v>
      </c>
      <c r="ATM65" s="1366">
        <f t="shared" ref="ATM65" si="628">ATM59*$C$64*$C$65</f>
        <v>0</v>
      </c>
      <c r="ATO65" s="1366">
        <f t="shared" ref="ATO65" si="629">ATO59*$C$64*$C$65</f>
        <v>0</v>
      </c>
      <c r="ATQ65" s="1366">
        <f t="shared" ref="ATQ65" si="630">ATQ59*$C$64*$C$65</f>
        <v>0</v>
      </c>
      <c r="ATS65" s="1366">
        <f t="shared" ref="ATS65" si="631">ATS59*$C$64*$C$65</f>
        <v>0</v>
      </c>
      <c r="ATU65" s="1366">
        <f t="shared" ref="ATU65" si="632">ATU59*$C$64*$C$65</f>
        <v>0</v>
      </c>
      <c r="ATW65" s="1366">
        <f t="shared" ref="ATW65" si="633">ATW59*$C$64*$C$65</f>
        <v>0</v>
      </c>
      <c r="ATY65" s="1366">
        <f t="shared" ref="ATY65" si="634">ATY59*$C$64*$C$65</f>
        <v>0</v>
      </c>
      <c r="AUA65" s="1366">
        <f t="shared" ref="AUA65" si="635">AUA59*$C$64*$C$65</f>
        <v>0</v>
      </c>
      <c r="AUC65" s="1366">
        <f t="shared" ref="AUC65" si="636">AUC59*$C$64*$C$65</f>
        <v>0</v>
      </c>
      <c r="AUE65" s="1366">
        <f t="shared" ref="AUE65" si="637">AUE59*$C$64*$C$65</f>
        <v>0</v>
      </c>
      <c r="AUG65" s="1366">
        <f t="shared" ref="AUG65" si="638">AUG59*$C$64*$C$65</f>
        <v>0</v>
      </c>
      <c r="AUI65" s="1366">
        <f t="shared" ref="AUI65" si="639">AUI59*$C$64*$C$65</f>
        <v>0</v>
      </c>
      <c r="AUK65" s="1366">
        <f t="shared" ref="AUK65" si="640">AUK59*$C$64*$C$65</f>
        <v>0</v>
      </c>
      <c r="AUM65" s="1366">
        <f t="shared" ref="AUM65" si="641">AUM59*$C$64*$C$65</f>
        <v>0</v>
      </c>
      <c r="AUO65" s="1366">
        <f t="shared" ref="AUO65" si="642">AUO59*$C$64*$C$65</f>
        <v>0</v>
      </c>
      <c r="AUQ65" s="1366">
        <f t="shared" ref="AUQ65" si="643">AUQ59*$C$64*$C$65</f>
        <v>0</v>
      </c>
      <c r="AUS65" s="1366">
        <f t="shared" ref="AUS65" si="644">AUS59*$C$64*$C$65</f>
        <v>0</v>
      </c>
      <c r="AUU65" s="1366">
        <f t="shared" ref="AUU65" si="645">AUU59*$C$64*$C$65</f>
        <v>0</v>
      </c>
      <c r="AUW65" s="1366">
        <f t="shared" ref="AUW65" si="646">AUW59*$C$64*$C$65</f>
        <v>0</v>
      </c>
      <c r="AUY65" s="1366">
        <f t="shared" ref="AUY65" si="647">AUY59*$C$64*$C$65</f>
        <v>0</v>
      </c>
      <c r="AVA65" s="1366">
        <f t="shared" ref="AVA65" si="648">AVA59*$C$64*$C$65</f>
        <v>0</v>
      </c>
      <c r="AVC65" s="1366">
        <f t="shared" ref="AVC65" si="649">AVC59*$C$64*$C$65</f>
        <v>0</v>
      </c>
      <c r="AVE65" s="1366">
        <f t="shared" ref="AVE65" si="650">AVE59*$C$64*$C$65</f>
        <v>0</v>
      </c>
      <c r="AVG65" s="1366">
        <f t="shared" ref="AVG65" si="651">AVG59*$C$64*$C$65</f>
        <v>0</v>
      </c>
      <c r="AVI65" s="1366">
        <f t="shared" ref="AVI65" si="652">AVI59*$C$64*$C$65</f>
        <v>0</v>
      </c>
      <c r="AVK65" s="1366">
        <f t="shared" ref="AVK65" si="653">AVK59*$C$64*$C$65</f>
        <v>0</v>
      </c>
      <c r="AVM65" s="1366">
        <f t="shared" ref="AVM65" si="654">AVM59*$C$64*$C$65</f>
        <v>0</v>
      </c>
      <c r="AVO65" s="1366">
        <f t="shared" ref="AVO65" si="655">AVO59*$C$64*$C$65</f>
        <v>0</v>
      </c>
      <c r="AVQ65" s="1366">
        <f t="shared" ref="AVQ65" si="656">AVQ59*$C$64*$C$65</f>
        <v>0</v>
      </c>
      <c r="AVS65" s="1366">
        <f t="shared" ref="AVS65" si="657">AVS59*$C$64*$C$65</f>
        <v>0</v>
      </c>
      <c r="AVU65" s="1366">
        <f t="shared" ref="AVU65" si="658">AVU59*$C$64*$C$65</f>
        <v>0</v>
      </c>
      <c r="AVW65" s="1366">
        <f t="shared" ref="AVW65" si="659">AVW59*$C$64*$C$65</f>
        <v>0</v>
      </c>
      <c r="AVY65" s="1366">
        <f t="shared" ref="AVY65" si="660">AVY59*$C$64*$C$65</f>
        <v>0</v>
      </c>
      <c r="AWA65" s="1366">
        <f t="shared" ref="AWA65" si="661">AWA59*$C$64*$C$65</f>
        <v>0</v>
      </c>
      <c r="AWC65" s="1366">
        <f t="shared" ref="AWC65" si="662">AWC59*$C$64*$C$65</f>
        <v>0</v>
      </c>
      <c r="AWE65" s="1366">
        <f t="shared" ref="AWE65" si="663">AWE59*$C$64*$C$65</f>
        <v>0</v>
      </c>
      <c r="AWG65" s="1366">
        <f t="shared" ref="AWG65" si="664">AWG59*$C$64*$C$65</f>
        <v>0</v>
      </c>
      <c r="AWI65" s="1366">
        <f t="shared" ref="AWI65" si="665">AWI59*$C$64*$C$65</f>
        <v>0</v>
      </c>
      <c r="AWK65" s="1366">
        <f t="shared" ref="AWK65" si="666">AWK59*$C$64*$C$65</f>
        <v>0</v>
      </c>
      <c r="AWM65" s="1366">
        <f t="shared" ref="AWM65" si="667">AWM59*$C$64*$C$65</f>
        <v>0</v>
      </c>
      <c r="AWO65" s="1366">
        <f t="shared" ref="AWO65" si="668">AWO59*$C$64*$C$65</f>
        <v>0</v>
      </c>
      <c r="AWQ65" s="1366">
        <f t="shared" ref="AWQ65" si="669">AWQ59*$C$64*$C$65</f>
        <v>0</v>
      </c>
      <c r="AWS65" s="1366">
        <f t="shared" ref="AWS65" si="670">AWS59*$C$64*$C$65</f>
        <v>0</v>
      </c>
      <c r="AWU65" s="1366">
        <f t="shared" ref="AWU65" si="671">AWU59*$C$64*$C$65</f>
        <v>0</v>
      </c>
      <c r="AWW65" s="1366">
        <f t="shared" ref="AWW65" si="672">AWW59*$C$64*$C$65</f>
        <v>0</v>
      </c>
      <c r="AWY65" s="1366">
        <f t="shared" ref="AWY65" si="673">AWY59*$C$64*$C$65</f>
        <v>0</v>
      </c>
      <c r="AXA65" s="1366">
        <f t="shared" ref="AXA65" si="674">AXA59*$C$64*$C$65</f>
        <v>0</v>
      </c>
      <c r="AXC65" s="1366">
        <f t="shared" ref="AXC65" si="675">AXC59*$C$64*$C$65</f>
        <v>0</v>
      </c>
      <c r="AXE65" s="1366">
        <f t="shared" ref="AXE65" si="676">AXE59*$C$64*$C$65</f>
        <v>0</v>
      </c>
      <c r="AXG65" s="1366">
        <f t="shared" ref="AXG65" si="677">AXG59*$C$64*$C$65</f>
        <v>0</v>
      </c>
      <c r="AXI65" s="1366">
        <f t="shared" ref="AXI65" si="678">AXI59*$C$64*$C$65</f>
        <v>0</v>
      </c>
      <c r="AXK65" s="1366">
        <f t="shared" ref="AXK65" si="679">AXK59*$C$64*$C$65</f>
        <v>0</v>
      </c>
      <c r="AXM65" s="1366">
        <f t="shared" ref="AXM65" si="680">AXM59*$C$64*$C$65</f>
        <v>0</v>
      </c>
      <c r="AXO65" s="1366">
        <f t="shared" ref="AXO65" si="681">AXO59*$C$64*$C$65</f>
        <v>0</v>
      </c>
      <c r="AXQ65" s="1366">
        <f t="shared" ref="AXQ65" si="682">AXQ59*$C$64*$C$65</f>
        <v>0</v>
      </c>
      <c r="AXS65" s="1366">
        <f t="shared" ref="AXS65" si="683">AXS59*$C$64*$C$65</f>
        <v>0</v>
      </c>
      <c r="AXU65" s="1366">
        <f t="shared" ref="AXU65" si="684">AXU59*$C$64*$C$65</f>
        <v>0</v>
      </c>
      <c r="AXW65" s="1366">
        <f t="shared" ref="AXW65" si="685">AXW59*$C$64*$C$65</f>
        <v>0</v>
      </c>
      <c r="AXY65" s="1366">
        <f t="shared" ref="AXY65" si="686">AXY59*$C$64*$C$65</f>
        <v>0</v>
      </c>
      <c r="AYA65" s="1366">
        <f t="shared" ref="AYA65" si="687">AYA59*$C$64*$C$65</f>
        <v>0</v>
      </c>
      <c r="AYC65" s="1366">
        <f t="shared" ref="AYC65" si="688">AYC59*$C$64*$C$65</f>
        <v>0</v>
      </c>
      <c r="AYE65" s="1366">
        <f t="shared" ref="AYE65" si="689">AYE59*$C$64*$C$65</f>
        <v>0</v>
      </c>
      <c r="AYG65" s="1366">
        <f t="shared" ref="AYG65" si="690">AYG59*$C$64*$C$65</f>
        <v>0</v>
      </c>
      <c r="AYI65" s="1366">
        <f t="shared" ref="AYI65" si="691">AYI59*$C$64*$C$65</f>
        <v>0</v>
      </c>
      <c r="AYK65" s="1366">
        <f t="shared" ref="AYK65" si="692">AYK59*$C$64*$C$65</f>
        <v>0</v>
      </c>
      <c r="AYM65" s="1366">
        <f t="shared" ref="AYM65" si="693">AYM59*$C$64*$C$65</f>
        <v>0</v>
      </c>
      <c r="AYO65" s="1366">
        <f t="shared" ref="AYO65" si="694">AYO59*$C$64*$C$65</f>
        <v>0</v>
      </c>
      <c r="AYQ65" s="1366">
        <f t="shared" ref="AYQ65" si="695">AYQ59*$C$64*$C$65</f>
        <v>0</v>
      </c>
      <c r="AYS65" s="1366">
        <f t="shared" ref="AYS65" si="696">AYS59*$C$64*$C$65</f>
        <v>0</v>
      </c>
      <c r="AYU65" s="1366">
        <f t="shared" ref="AYU65" si="697">AYU59*$C$64*$C$65</f>
        <v>0</v>
      </c>
      <c r="AYW65" s="1366">
        <f t="shared" ref="AYW65" si="698">AYW59*$C$64*$C$65</f>
        <v>0</v>
      </c>
      <c r="AYY65" s="1366">
        <f t="shared" ref="AYY65" si="699">AYY59*$C$64*$C$65</f>
        <v>0</v>
      </c>
      <c r="AZA65" s="1366">
        <f t="shared" ref="AZA65" si="700">AZA59*$C$64*$C$65</f>
        <v>0</v>
      </c>
      <c r="AZC65" s="1366">
        <f t="shared" ref="AZC65" si="701">AZC59*$C$64*$C$65</f>
        <v>0</v>
      </c>
      <c r="AZE65" s="1366">
        <f t="shared" ref="AZE65" si="702">AZE59*$C$64*$C$65</f>
        <v>0</v>
      </c>
      <c r="AZG65" s="1366">
        <f t="shared" ref="AZG65" si="703">AZG59*$C$64*$C$65</f>
        <v>0</v>
      </c>
      <c r="AZI65" s="1366">
        <f t="shared" ref="AZI65" si="704">AZI59*$C$64*$C$65</f>
        <v>0</v>
      </c>
      <c r="AZK65" s="1366">
        <f t="shared" ref="AZK65" si="705">AZK59*$C$64*$C$65</f>
        <v>0</v>
      </c>
      <c r="AZM65" s="1366">
        <f t="shared" ref="AZM65" si="706">AZM59*$C$64*$C$65</f>
        <v>0</v>
      </c>
      <c r="AZO65" s="1366">
        <f t="shared" ref="AZO65" si="707">AZO59*$C$64*$C$65</f>
        <v>0</v>
      </c>
      <c r="AZQ65" s="1366">
        <f t="shared" ref="AZQ65" si="708">AZQ59*$C$64*$C$65</f>
        <v>0</v>
      </c>
      <c r="AZS65" s="1366">
        <f t="shared" ref="AZS65" si="709">AZS59*$C$64*$C$65</f>
        <v>0</v>
      </c>
      <c r="AZU65" s="1366">
        <f t="shared" ref="AZU65" si="710">AZU59*$C$64*$C$65</f>
        <v>0</v>
      </c>
      <c r="AZW65" s="1366">
        <f t="shared" ref="AZW65" si="711">AZW59*$C$64*$C$65</f>
        <v>0</v>
      </c>
      <c r="AZY65" s="1366">
        <f t="shared" ref="AZY65" si="712">AZY59*$C$64*$C$65</f>
        <v>0</v>
      </c>
      <c r="BAA65" s="1366">
        <f t="shared" ref="BAA65" si="713">BAA59*$C$64*$C$65</f>
        <v>0</v>
      </c>
      <c r="BAC65" s="1366">
        <f t="shared" ref="BAC65" si="714">BAC59*$C$64*$C$65</f>
        <v>0</v>
      </c>
      <c r="BAE65" s="1366">
        <f t="shared" ref="BAE65" si="715">BAE59*$C$64*$C$65</f>
        <v>0</v>
      </c>
      <c r="BAG65" s="1366">
        <f t="shared" ref="BAG65" si="716">BAG59*$C$64*$C$65</f>
        <v>0</v>
      </c>
      <c r="BAI65" s="1366">
        <f t="shared" ref="BAI65" si="717">BAI59*$C$64*$C$65</f>
        <v>0</v>
      </c>
      <c r="BAK65" s="1366">
        <f t="shared" ref="BAK65" si="718">BAK59*$C$64*$C$65</f>
        <v>0</v>
      </c>
      <c r="BAM65" s="1366">
        <f t="shared" ref="BAM65" si="719">BAM59*$C$64*$C$65</f>
        <v>0</v>
      </c>
      <c r="BAO65" s="1366">
        <f t="shared" ref="BAO65" si="720">BAO59*$C$64*$C$65</f>
        <v>0</v>
      </c>
      <c r="BAQ65" s="1366">
        <f t="shared" ref="BAQ65" si="721">BAQ59*$C$64*$C$65</f>
        <v>0</v>
      </c>
      <c r="BAS65" s="1366">
        <f t="shared" ref="BAS65" si="722">BAS59*$C$64*$C$65</f>
        <v>0</v>
      </c>
      <c r="BAU65" s="1366">
        <f t="shared" ref="BAU65" si="723">BAU59*$C$64*$C$65</f>
        <v>0</v>
      </c>
      <c r="BAW65" s="1366">
        <f t="shared" ref="BAW65" si="724">BAW59*$C$64*$C$65</f>
        <v>0</v>
      </c>
      <c r="BAY65" s="1366">
        <f t="shared" ref="BAY65" si="725">BAY59*$C$64*$C$65</f>
        <v>0</v>
      </c>
      <c r="BBA65" s="1366">
        <f t="shared" ref="BBA65" si="726">BBA59*$C$64*$C$65</f>
        <v>0</v>
      </c>
      <c r="BBC65" s="1366">
        <f t="shared" ref="BBC65" si="727">BBC59*$C$64*$C$65</f>
        <v>0</v>
      </c>
      <c r="BBE65" s="1366">
        <f t="shared" ref="BBE65" si="728">BBE59*$C$64*$C$65</f>
        <v>0</v>
      </c>
      <c r="BBG65" s="1366">
        <f t="shared" ref="BBG65" si="729">BBG59*$C$64*$C$65</f>
        <v>0</v>
      </c>
      <c r="BBI65" s="1366">
        <f t="shared" ref="BBI65" si="730">BBI59*$C$64*$C$65</f>
        <v>0</v>
      </c>
      <c r="BBK65" s="1366">
        <f t="shared" ref="BBK65" si="731">BBK59*$C$64*$C$65</f>
        <v>0</v>
      </c>
      <c r="BBM65" s="1366">
        <f t="shared" ref="BBM65" si="732">BBM59*$C$64*$C$65</f>
        <v>0</v>
      </c>
      <c r="BBO65" s="1366">
        <f t="shared" ref="BBO65" si="733">BBO59*$C$64*$C$65</f>
        <v>0</v>
      </c>
      <c r="BBQ65" s="1366">
        <f t="shared" ref="BBQ65" si="734">BBQ59*$C$64*$C$65</f>
        <v>0</v>
      </c>
      <c r="BBS65" s="1366">
        <f t="shared" ref="BBS65" si="735">BBS59*$C$64*$C$65</f>
        <v>0</v>
      </c>
      <c r="BBU65" s="1366">
        <f t="shared" ref="BBU65" si="736">BBU59*$C$64*$C$65</f>
        <v>0</v>
      </c>
      <c r="BBW65" s="1366">
        <f t="shared" ref="BBW65" si="737">BBW59*$C$64*$C$65</f>
        <v>0</v>
      </c>
      <c r="BBY65" s="1366">
        <f t="shared" ref="BBY65" si="738">BBY59*$C$64*$C$65</f>
        <v>0</v>
      </c>
      <c r="BCA65" s="1366">
        <f t="shared" ref="BCA65" si="739">BCA59*$C$64*$C$65</f>
        <v>0</v>
      </c>
      <c r="BCC65" s="1366">
        <f t="shared" ref="BCC65" si="740">BCC59*$C$64*$C$65</f>
        <v>0</v>
      </c>
      <c r="BCE65" s="1366">
        <f t="shared" ref="BCE65" si="741">BCE59*$C$64*$C$65</f>
        <v>0</v>
      </c>
      <c r="BCG65" s="1366">
        <f t="shared" ref="BCG65" si="742">BCG59*$C$64*$C$65</f>
        <v>0</v>
      </c>
      <c r="BCI65" s="1366">
        <f t="shared" ref="BCI65" si="743">BCI59*$C$64*$C$65</f>
        <v>0</v>
      </c>
      <c r="BCK65" s="1366">
        <f t="shared" ref="BCK65" si="744">BCK59*$C$64*$C$65</f>
        <v>0</v>
      </c>
      <c r="BCM65" s="1366">
        <f t="shared" ref="BCM65" si="745">BCM59*$C$64*$C$65</f>
        <v>0</v>
      </c>
      <c r="BCO65" s="1366">
        <f t="shared" ref="BCO65" si="746">BCO59*$C$64*$C$65</f>
        <v>0</v>
      </c>
      <c r="BCQ65" s="1366">
        <f t="shared" ref="BCQ65" si="747">BCQ59*$C$64*$C$65</f>
        <v>0</v>
      </c>
      <c r="BCS65" s="1366">
        <f t="shared" ref="BCS65" si="748">BCS59*$C$64*$C$65</f>
        <v>0</v>
      </c>
      <c r="BCU65" s="1366">
        <f t="shared" ref="BCU65" si="749">BCU59*$C$64*$C$65</f>
        <v>0</v>
      </c>
      <c r="BCW65" s="1366">
        <f t="shared" ref="BCW65" si="750">BCW59*$C$64*$C$65</f>
        <v>0</v>
      </c>
      <c r="BCY65" s="1366">
        <f t="shared" ref="BCY65" si="751">BCY59*$C$64*$C$65</f>
        <v>0</v>
      </c>
      <c r="BDA65" s="1366">
        <f t="shared" ref="BDA65" si="752">BDA59*$C$64*$C$65</f>
        <v>0</v>
      </c>
      <c r="BDC65" s="1366">
        <f t="shared" ref="BDC65" si="753">BDC59*$C$64*$C$65</f>
        <v>0</v>
      </c>
      <c r="BDE65" s="1366">
        <f t="shared" ref="BDE65" si="754">BDE59*$C$64*$C$65</f>
        <v>0</v>
      </c>
      <c r="BDG65" s="1366">
        <f t="shared" ref="BDG65" si="755">BDG59*$C$64*$C$65</f>
        <v>0</v>
      </c>
      <c r="BDI65" s="1366">
        <f t="shared" ref="BDI65" si="756">BDI59*$C$64*$C$65</f>
        <v>0</v>
      </c>
      <c r="BDK65" s="1366">
        <f t="shared" ref="BDK65" si="757">BDK59*$C$64*$C$65</f>
        <v>0</v>
      </c>
      <c r="BDM65" s="1366">
        <f t="shared" ref="BDM65" si="758">BDM59*$C$64*$C$65</f>
        <v>0</v>
      </c>
      <c r="BDO65" s="1366">
        <f t="shared" ref="BDO65" si="759">BDO59*$C$64*$C$65</f>
        <v>0</v>
      </c>
      <c r="BDQ65" s="1366">
        <f t="shared" ref="BDQ65" si="760">BDQ59*$C$64*$C$65</f>
        <v>0</v>
      </c>
      <c r="BDS65" s="1366">
        <f t="shared" ref="BDS65" si="761">BDS59*$C$64*$C$65</f>
        <v>0</v>
      </c>
      <c r="BDU65" s="1366">
        <f t="shared" ref="BDU65" si="762">BDU59*$C$64*$C$65</f>
        <v>0</v>
      </c>
      <c r="BDW65" s="1366">
        <f t="shared" ref="BDW65" si="763">BDW59*$C$64*$C$65</f>
        <v>0</v>
      </c>
      <c r="BDY65" s="1366">
        <f t="shared" ref="BDY65" si="764">BDY59*$C$64*$C$65</f>
        <v>0</v>
      </c>
      <c r="BEA65" s="1366">
        <f t="shared" ref="BEA65" si="765">BEA59*$C$64*$C$65</f>
        <v>0</v>
      </c>
      <c r="BEC65" s="1366">
        <f t="shared" ref="BEC65" si="766">BEC59*$C$64*$C$65</f>
        <v>0</v>
      </c>
      <c r="BEE65" s="1366">
        <f t="shared" ref="BEE65" si="767">BEE59*$C$64*$C$65</f>
        <v>0</v>
      </c>
      <c r="BEG65" s="1366">
        <f t="shared" ref="BEG65" si="768">BEG59*$C$64*$C$65</f>
        <v>0</v>
      </c>
      <c r="BEI65" s="1366">
        <f t="shared" ref="BEI65" si="769">BEI59*$C$64*$C$65</f>
        <v>0</v>
      </c>
      <c r="BEK65" s="1366">
        <f t="shared" ref="BEK65" si="770">BEK59*$C$64*$C$65</f>
        <v>0</v>
      </c>
      <c r="BEM65" s="1366">
        <f t="shared" ref="BEM65" si="771">BEM59*$C$64*$C$65</f>
        <v>0</v>
      </c>
      <c r="BEO65" s="1366">
        <f t="shared" ref="BEO65" si="772">BEO59*$C$64*$C$65</f>
        <v>0</v>
      </c>
      <c r="BEQ65" s="1366">
        <f t="shared" ref="BEQ65" si="773">BEQ59*$C$64*$C$65</f>
        <v>0</v>
      </c>
      <c r="BES65" s="1366">
        <f t="shared" ref="BES65" si="774">BES59*$C$64*$C$65</f>
        <v>0</v>
      </c>
      <c r="BEU65" s="1366">
        <f t="shared" ref="BEU65" si="775">BEU59*$C$64*$C$65</f>
        <v>0</v>
      </c>
      <c r="BEW65" s="1366">
        <f t="shared" ref="BEW65" si="776">BEW59*$C$64*$C$65</f>
        <v>0</v>
      </c>
      <c r="BEY65" s="1366">
        <f t="shared" ref="BEY65" si="777">BEY59*$C$64*$C$65</f>
        <v>0</v>
      </c>
      <c r="BFA65" s="1366">
        <f t="shared" ref="BFA65" si="778">BFA59*$C$64*$C$65</f>
        <v>0</v>
      </c>
      <c r="BFC65" s="1366">
        <f t="shared" ref="BFC65" si="779">BFC59*$C$64*$C$65</f>
        <v>0</v>
      </c>
      <c r="BFE65" s="1366">
        <f t="shared" ref="BFE65" si="780">BFE59*$C$64*$C$65</f>
        <v>0</v>
      </c>
      <c r="BFG65" s="1366">
        <f t="shared" ref="BFG65" si="781">BFG59*$C$64*$C$65</f>
        <v>0</v>
      </c>
      <c r="BFI65" s="1366">
        <f t="shared" ref="BFI65" si="782">BFI59*$C$64*$C$65</f>
        <v>0</v>
      </c>
      <c r="BFK65" s="1366">
        <f t="shared" ref="BFK65" si="783">BFK59*$C$64*$C$65</f>
        <v>0</v>
      </c>
      <c r="BFM65" s="1366">
        <f t="shared" ref="BFM65" si="784">BFM59*$C$64*$C$65</f>
        <v>0</v>
      </c>
      <c r="BFO65" s="1366">
        <f t="shared" ref="BFO65" si="785">BFO59*$C$64*$C$65</f>
        <v>0</v>
      </c>
      <c r="BFQ65" s="1366">
        <f t="shared" ref="BFQ65" si="786">BFQ59*$C$64*$C$65</f>
        <v>0</v>
      </c>
      <c r="BFS65" s="1366">
        <f t="shared" ref="BFS65" si="787">BFS59*$C$64*$C$65</f>
        <v>0</v>
      </c>
      <c r="BFU65" s="1366">
        <f t="shared" ref="BFU65" si="788">BFU59*$C$64*$C$65</f>
        <v>0</v>
      </c>
      <c r="BFW65" s="1366">
        <f t="shared" ref="BFW65" si="789">BFW59*$C$64*$C$65</f>
        <v>0</v>
      </c>
      <c r="BFY65" s="1366">
        <f t="shared" ref="BFY65" si="790">BFY59*$C$64*$C$65</f>
        <v>0</v>
      </c>
      <c r="BGA65" s="1366">
        <f t="shared" ref="BGA65" si="791">BGA59*$C$64*$C$65</f>
        <v>0</v>
      </c>
      <c r="BGC65" s="1366">
        <f t="shared" ref="BGC65" si="792">BGC59*$C$64*$C$65</f>
        <v>0</v>
      </c>
      <c r="BGE65" s="1366">
        <f t="shared" ref="BGE65" si="793">BGE59*$C$64*$C$65</f>
        <v>0</v>
      </c>
      <c r="BGG65" s="1366">
        <f t="shared" ref="BGG65" si="794">BGG59*$C$64*$C$65</f>
        <v>0</v>
      </c>
      <c r="BGI65" s="1366">
        <f t="shared" ref="BGI65" si="795">BGI59*$C$64*$C$65</f>
        <v>0</v>
      </c>
      <c r="BGK65" s="1366">
        <f t="shared" ref="BGK65" si="796">BGK59*$C$64*$C$65</f>
        <v>0</v>
      </c>
      <c r="BGM65" s="1366">
        <f t="shared" ref="BGM65" si="797">BGM59*$C$64*$C$65</f>
        <v>0</v>
      </c>
      <c r="BGO65" s="1366">
        <f t="shared" ref="BGO65" si="798">BGO59*$C$64*$C$65</f>
        <v>0</v>
      </c>
      <c r="BGQ65" s="1366">
        <f t="shared" ref="BGQ65" si="799">BGQ59*$C$64*$C$65</f>
        <v>0</v>
      </c>
      <c r="BGS65" s="1366">
        <f t="shared" ref="BGS65" si="800">BGS59*$C$64*$C$65</f>
        <v>0</v>
      </c>
      <c r="BGU65" s="1366">
        <f t="shared" ref="BGU65" si="801">BGU59*$C$64*$C$65</f>
        <v>0</v>
      </c>
      <c r="BGW65" s="1366">
        <f t="shared" ref="BGW65" si="802">BGW59*$C$64*$C$65</f>
        <v>0</v>
      </c>
      <c r="BGY65" s="1366">
        <f t="shared" ref="BGY65" si="803">BGY59*$C$64*$C$65</f>
        <v>0</v>
      </c>
      <c r="BHA65" s="1366">
        <f t="shared" ref="BHA65" si="804">BHA59*$C$64*$C$65</f>
        <v>0</v>
      </c>
      <c r="BHC65" s="1366">
        <f t="shared" ref="BHC65" si="805">BHC59*$C$64*$C$65</f>
        <v>0</v>
      </c>
      <c r="BHE65" s="1366">
        <f t="shared" ref="BHE65" si="806">BHE59*$C$64*$C$65</f>
        <v>0</v>
      </c>
      <c r="BHG65" s="1366">
        <f t="shared" ref="BHG65" si="807">BHG59*$C$64*$C$65</f>
        <v>0</v>
      </c>
      <c r="BHI65" s="1366">
        <f t="shared" ref="BHI65" si="808">BHI59*$C$64*$C$65</f>
        <v>0</v>
      </c>
      <c r="BHK65" s="1366">
        <f t="shared" ref="BHK65" si="809">BHK59*$C$64*$C$65</f>
        <v>0</v>
      </c>
      <c r="BHM65" s="1366">
        <f t="shared" ref="BHM65" si="810">BHM59*$C$64*$C$65</f>
        <v>0</v>
      </c>
      <c r="BHO65" s="1366">
        <f t="shared" ref="BHO65" si="811">BHO59*$C$64*$C$65</f>
        <v>0</v>
      </c>
      <c r="BHQ65" s="1366">
        <f t="shared" ref="BHQ65" si="812">BHQ59*$C$64*$C$65</f>
        <v>0</v>
      </c>
      <c r="BHS65" s="1366">
        <f t="shared" ref="BHS65" si="813">BHS59*$C$64*$C$65</f>
        <v>0</v>
      </c>
      <c r="BHU65" s="1366">
        <f t="shared" ref="BHU65" si="814">BHU59*$C$64*$C$65</f>
        <v>0</v>
      </c>
      <c r="BHW65" s="1366">
        <f t="shared" ref="BHW65" si="815">BHW59*$C$64*$C$65</f>
        <v>0</v>
      </c>
      <c r="BHY65" s="1366">
        <f t="shared" ref="BHY65" si="816">BHY59*$C$64*$C$65</f>
        <v>0</v>
      </c>
      <c r="BIA65" s="1366">
        <f t="shared" ref="BIA65" si="817">BIA59*$C$64*$C$65</f>
        <v>0</v>
      </c>
      <c r="BIC65" s="1366">
        <f t="shared" ref="BIC65" si="818">BIC59*$C$64*$C$65</f>
        <v>0</v>
      </c>
      <c r="BIE65" s="1366">
        <f t="shared" ref="BIE65" si="819">BIE59*$C$64*$C$65</f>
        <v>0</v>
      </c>
      <c r="BIG65" s="1366">
        <f t="shared" ref="BIG65" si="820">BIG59*$C$64*$C$65</f>
        <v>0</v>
      </c>
      <c r="BII65" s="1366">
        <f t="shared" ref="BII65" si="821">BII59*$C$64*$C$65</f>
        <v>0</v>
      </c>
      <c r="BIK65" s="1366">
        <f t="shared" ref="BIK65" si="822">BIK59*$C$64*$C$65</f>
        <v>0</v>
      </c>
      <c r="BIM65" s="1366">
        <f t="shared" ref="BIM65" si="823">BIM59*$C$64*$C$65</f>
        <v>0</v>
      </c>
      <c r="BIO65" s="1366">
        <f t="shared" ref="BIO65" si="824">BIO59*$C$64*$C$65</f>
        <v>0</v>
      </c>
      <c r="BIQ65" s="1366">
        <f t="shared" ref="BIQ65" si="825">BIQ59*$C$64*$C$65</f>
        <v>0</v>
      </c>
      <c r="BIS65" s="1366">
        <f t="shared" ref="BIS65" si="826">BIS59*$C$64*$C$65</f>
        <v>0</v>
      </c>
      <c r="BIU65" s="1366">
        <f t="shared" ref="BIU65" si="827">BIU59*$C$64*$C$65</f>
        <v>0</v>
      </c>
      <c r="BIW65" s="1366">
        <f t="shared" ref="BIW65" si="828">BIW59*$C$64*$C$65</f>
        <v>0</v>
      </c>
      <c r="BIY65" s="1366">
        <f t="shared" ref="BIY65" si="829">BIY59*$C$64*$C$65</f>
        <v>0</v>
      </c>
      <c r="BJA65" s="1366">
        <f t="shared" ref="BJA65" si="830">BJA59*$C$64*$C$65</f>
        <v>0</v>
      </c>
      <c r="BJC65" s="1366">
        <f t="shared" ref="BJC65" si="831">BJC59*$C$64*$C$65</f>
        <v>0</v>
      </c>
      <c r="BJE65" s="1366">
        <f t="shared" ref="BJE65" si="832">BJE59*$C$64*$C$65</f>
        <v>0</v>
      </c>
      <c r="BJG65" s="1366">
        <f t="shared" ref="BJG65" si="833">BJG59*$C$64*$C$65</f>
        <v>0</v>
      </c>
      <c r="BJI65" s="1366">
        <f t="shared" ref="BJI65" si="834">BJI59*$C$64*$C$65</f>
        <v>0</v>
      </c>
      <c r="BJK65" s="1366">
        <f t="shared" ref="BJK65" si="835">BJK59*$C$64*$C$65</f>
        <v>0</v>
      </c>
      <c r="BJM65" s="1366">
        <f t="shared" ref="BJM65" si="836">BJM59*$C$64*$C$65</f>
        <v>0</v>
      </c>
      <c r="BJO65" s="1366">
        <f t="shared" ref="BJO65" si="837">BJO59*$C$64*$C$65</f>
        <v>0</v>
      </c>
      <c r="BJQ65" s="1366">
        <f t="shared" ref="BJQ65" si="838">BJQ59*$C$64*$C$65</f>
        <v>0</v>
      </c>
      <c r="BJS65" s="1366">
        <f t="shared" ref="BJS65" si="839">BJS59*$C$64*$C$65</f>
        <v>0</v>
      </c>
      <c r="BJU65" s="1366">
        <f t="shared" ref="BJU65" si="840">BJU59*$C$64*$C$65</f>
        <v>0</v>
      </c>
      <c r="BJW65" s="1366">
        <f t="shared" ref="BJW65" si="841">BJW59*$C$64*$C$65</f>
        <v>0</v>
      </c>
      <c r="BJY65" s="1366">
        <f t="shared" ref="BJY65" si="842">BJY59*$C$64*$C$65</f>
        <v>0</v>
      </c>
      <c r="BKA65" s="1366">
        <f t="shared" ref="BKA65" si="843">BKA59*$C$64*$C$65</f>
        <v>0</v>
      </c>
      <c r="BKC65" s="1366">
        <f t="shared" ref="BKC65" si="844">BKC59*$C$64*$C$65</f>
        <v>0</v>
      </c>
      <c r="BKE65" s="1366">
        <f t="shared" ref="BKE65" si="845">BKE59*$C$64*$C$65</f>
        <v>0</v>
      </c>
      <c r="BKG65" s="1366">
        <f t="shared" ref="BKG65" si="846">BKG59*$C$64*$C$65</f>
        <v>0</v>
      </c>
      <c r="BKI65" s="1366">
        <f t="shared" ref="BKI65" si="847">BKI59*$C$64*$C$65</f>
        <v>0</v>
      </c>
      <c r="BKK65" s="1366">
        <f t="shared" ref="BKK65" si="848">BKK59*$C$64*$C$65</f>
        <v>0</v>
      </c>
      <c r="BKM65" s="1366">
        <f t="shared" ref="BKM65" si="849">BKM59*$C$64*$C$65</f>
        <v>0</v>
      </c>
      <c r="BKO65" s="1366">
        <f t="shared" ref="BKO65" si="850">BKO59*$C$64*$C$65</f>
        <v>0</v>
      </c>
      <c r="BKQ65" s="1366">
        <f t="shared" ref="BKQ65" si="851">BKQ59*$C$64*$C$65</f>
        <v>0</v>
      </c>
      <c r="BKS65" s="1366">
        <f t="shared" ref="BKS65" si="852">BKS59*$C$64*$C$65</f>
        <v>0</v>
      </c>
      <c r="BKU65" s="1366">
        <f t="shared" ref="BKU65" si="853">BKU59*$C$64*$C$65</f>
        <v>0</v>
      </c>
      <c r="BKW65" s="1366">
        <f t="shared" ref="BKW65" si="854">BKW59*$C$64*$C$65</f>
        <v>0</v>
      </c>
      <c r="BKY65" s="1366">
        <f t="shared" ref="BKY65" si="855">BKY59*$C$64*$C$65</f>
        <v>0</v>
      </c>
      <c r="BLA65" s="1366">
        <f t="shared" ref="BLA65" si="856">BLA59*$C$64*$C$65</f>
        <v>0</v>
      </c>
      <c r="BLC65" s="1366">
        <f t="shared" ref="BLC65" si="857">BLC59*$C$64*$C$65</f>
        <v>0</v>
      </c>
      <c r="BLE65" s="1366">
        <f t="shared" ref="BLE65" si="858">BLE59*$C$64*$C$65</f>
        <v>0</v>
      </c>
      <c r="BLG65" s="1366">
        <f t="shared" ref="BLG65" si="859">BLG59*$C$64*$C$65</f>
        <v>0</v>
      </c>
      <c r="BLI65" s="1366">
        <f t="shared" ref="BLI65" si="860">BLI59*$C$64*$C$65</f>
        <v>0</v>
      </c>
      <c r="BLK65" s="1366">
        <f t="shared" ref="BLK65" si="861">BLK59*$C$64*$C$65</f>
        <v>0</v>
      </c>
      <c r="BLM65" s="1366">
        <f t="shared" ref="BLM65" si="862">BLM59*$C$64*$C$65</f>
        <v>0</v>
      </c>
      <c r="BLO65" s="1366">
        <f t="shared" ref="BLO65" si="863">BLO59*$C$64*$C$65</f>
        <v>0</v>
      </c>
      <c r="BLQ65" s="1366">
        <f t="shared" ref="BLQ65" si="864">BLQ59*$C$64*$C$65</f>
        <v>0</v>
      </c>
      <c r="BLS65" s="1366">
        <f t="shared" ref="BLS65" si="865">BLS59*$C$64*$C$65</f>
        <v>0</v>
      </c>
      <c r="BLU65" s="1366">
        <f t="shared" ref="BLU65" si="866">BLU59*$C$64*$C$65</f>
        <v>0</v>
      </c>
      <c r="BLW65" s="1366">
        <f t="shared" ref="BLW65" si="867">BLW59*$C$64*$C$65</f>
        <v>0</v>
      </c>
      <c r="BLY65" s="1366">
        <f t="shared" ref="BLY65" si="868">BLY59*$C$64*$C$65</f>
        <v>0</v>
      </c>
      <c r="BMA65" s="1366">
        <f t="shared" ref="BMA65" si="869">BMA59*$C$64*$C$65</f>
        <v>0</v>
      </c>
      <c r="BMC65" s="1366">
        <f t="shared" ref="BMC65" si="870">BMC59*$C$64*$C$65</f>
        <v>0</v>
      </c>
      <c r="BME65" s="1366">
        <f t="shared" ref="BME65" si="871">BME59*$C$64*$C$65</f>
        <v>0</v>
      </c>
      <c r="BMG65" s="1366">
        <f t="shared" ref="BMG65" si="872">BMG59*$C$64*$C$65</f>
        <v>0</v>
      </c>
      <c r="BMI65" s="1366">
        <f t="shared" ref="BMI65" si="873">BMI59*$C$64*$C$65</f>
        <v>0</v>
      </c>
      <c r="BMK65" s="1366">
        <f t="shared" ref="BMK65" si="874">BMK59*$C$64*$C$65</f>
        <v>0</v>
      </c>
      <c r="BMM65" s="1366">
        <f t="shared" ref="BMM65" si="875">BMM59*$C$64*$C$65</f>
        <v>0</v>
      </c>
      <c r="BMO65" s="1366">
        <f t="shared" ref="BMO65" si="876">BMO59*$C$64*$C$65</f>
        <v>0</v>
      </c>
      <c r="BMQ65" s="1366">
        <f t="shared" ref="BMQ65" si="877">BMQ59*$C$64*$C$65</f>
        <v>0</v>
      </c>
      <c r="BMS65" s="1366">
        <f t="shared" ref="BMS65" si="878">BMS59*$C$64*$C$65</f>
        <v>0</v>
      </c>
      <c r="BMU65" s="1366">
        <f t="shared" ref="BMU65" si="879">BMU59*$C$64*$C$65</f>
        <v>0</v>
      </c>
      <c r="BMW65" s="1366">
        <f t="shared" ref="BMW65" si="880">BMW59*$C$64*$C$65</f>
        <v>0</v>
      </c>
      <c r="BMY65" s="1366">
        <f t="shared" ref="BMY65" si="881">BMY59*$C$64*$C$65</f>
        <v>0</v>
      </c>
      <c r="BNA65" s="1366">
        <f t="shared" ref="BNA65" si="882">BNA59*$C$64*$C$65</f>
        <v>0</v>
      </c>
      <c r="BNC65" s="1366">
        <f t="shared" ref="BNC65" si="883">BNC59*$C$64*$C$65</f>
        <v>0</v>
      </c>
      <c r="BNE65" s="1366">
        <f t="shared" ref="BNE65" si="884">BNE59*$C$64*$C$65</f>
        <v>0</v>
      </c>
      <c r="BNG65" s="1366">
        <f t="shared" ref="BNG65" si="885">BNG59*$C$64*$C$65</f>
        <v>0</v>
      </c>
      <c r="BNI65" s="1366">
        <f t="shared" ref="BNI65" si="886">BNI59*$C$64*$C$65</f>
        <v>0</v>
      </c>
      <c r="BNK65" s="1366">
        <f t="shared" ref="BNK65" si="887">BNK59*$C$64*$C$65</f>
        <v>0</v>
      </c>
      <c r="BNM65" s="1366">
        <f t="shared" ref="BNM65" si="888">BNM59*$C$64*$C$65</f>
        <v>0</v>
      </c>
      <c r="BNO65" s="1366">
        <f t="shared" ref="BNO65" si="889">BNO59*$C$64*$C$65</f>
        <v>0</v>
      </c>
      <c r="BNQ65" s="1366">
        <f t="shared" ref="BNQ65" si="890">BNQ59*$C$64*$C$65</f>
        <v>0</v>
      </c>
      <c r="BNS65" s="1366">
        <f t="shared" ref="BNS65" si="891">BNS59*$C$64*$C$65</f>
        <v>0</v>
      </c>
      <c r="BNU65" s="1366">
        <f t="shared" ref="BNU65" si="892">BNU59*$C$64*$C$65</f>
        <v>0</v>
      </c>
      <c r="BNW65" s="1366">
        <f t="shared" ref="BNW65" si="893">BNW59*$C$64*$C$65</f>
        <v>0</v>
      </c>
      <c r="BNY65" s="1366">
        <f t="shared" ref="BNY65" si="894">BNY59*$C$64*$C$65</f>
        <v>0</v>
      </c>
      <c r="BOA65" s="1366">
        <f t="shared" ref="BOA65" si="895">BOA59*$C$64*$C$65</f>
        <v>0</v>
      </c>
      <c r="BOC65" s="1366">
        <f t="shared" ref="BOC65" si="896">BOC59*$C$64*$C$65</f>
        <v>0</v>
      </c>
      <c r="BOE65" s="1366">
        <f t="shared" ref="BOE65" si="897">BOE59*$C$64*$C$65</f>
        <v>0</v>
      </c>
      <c r="BOG65" s="1366">
        <f t="shared" ref="BOG65" si="898">BOG59*$C$64*$C$65</f>
        <v>0</v>
      </c>
      <c r="BOI65" s="1366">
        <f t="shared" ref="BOI65" si="899">BOI59*$C$64*$C$65</f>
        <v>0</v>
      </c>
      <c r="BOK65" s="1366">
        <f t="shared" ref="BOK65" si="900">BOK59*$C$64*$C$65</f>
        <v>0</v>
      </c>
      <c r="BOM65" s="1366">
        <f t="shared" ref="BOM65" si="901">BOM59*$C$64*$C$65</f>
        <v>0</v>
      </c>
      <c r="BOO65" s="1366">
        <f t="shared" ref="BOO65" si="902">BOO59*$C$64*$C$65</f>
        <v>0</v>
      </c>
      <c r="BOQ65" s="1366">
        <f t="shared" ref="BOQ65" si="903">BOQ59*$C$64*$C$65</f>
        <v>0</v>
      </c>
      <c r="BOS65" s="1366">
        <f t="shared" ref="BOS65" si="904">BOS59*$C$64*$C$65</f>
        <v>0</v>
      </c>
      <c r="BOU65" s="1366">
        <f t="shared" ref="BOU65" si="905">BOU59*$C$64*$C$65</f>
        <v>0</v>
      </c>
      <c r="BOW65" s="1366">
        <f t="shared" ref="BOW65" si="906">BOW59*$C$64*$C$65</f>
        <v>0</v>
      </c>
      <c r="BOY65" s="1366">
        <f t="shared" ref="BOY65" si="907">BOY59*$C$64*$C$65</f>
        <v>0</v>
      </c>
      <c r="BPA65" s="1366">
        <f t="shared" ref="BPA65" si="908">BPA59*$C$64*$C$65</f>
        <v>0</v>
      </c>
      <c r="BPC65" s="1366">
        <f t="shared" ref="BPC65" si="909">BPC59*$C$64*$C$65</f>
        <v>0</v>
      </c>
      <c r="BPE65" s="1366">
        <f t="shared" ref="BPE65" si="910">BPE59*$C$64*$C$65</f>
        <v>0</v>
      </c>
      <c r="BPG65" s="1366">
        <f t="shared" ref="BPG65" si="911">BPG59*$C$64*$C$65</f>
        <v>0</v>
      </c>
      <c r="BPI65" s="1366">
        <f t="shared" ref="BPI65" si="912">BPI59*$C$64*$C$65</f>
        <v>0</v>
      </c>
      <c r="BPK65" s="1366">
        <f t="shared" ref="BPK65" si="913">BPK59*$C$64*$C$65</f>
        <v>0</v>
      </c>
      <c r="BPM65" s="1366">
        <f t="shared" ref="BPM65" si="914">BPM59*$C$64*$C$65</f>
        <v>0</v>
      </c>
      <c r="BPO65" s="1366">
        <f t="shared" ref="BPO65" si="915">BPO59*$C$64*$C$65</f>
        <v>0</v>
      </c>
      <c r="BPQ65" s="1366">
        <f t="shared" ref="BPQ65" si="916">BPQ59*$C$64*$C$65</f>
        <v>0</v>
      </c>
      <c r="BPS65" s="1366">
        <f t="shared" ref="BPS65" si="917">BPS59*$C$64*$C$65</f>
        <v>0</v>
      </c>
      <c r="BPU65" s="1366">
        <f t="shared" ref="BPU65" si="918">BPU59*$C$64*$C$65</f>
        <v>0</v>
      </c>
      <c r="BPW65" s="1366">
        <f t="shared" ref="BPW65" si="919">BPW59*$C$64*$C$65</f>
        <v>0</v>
      </c>
      <c r="BPY65" s="1366">
        <f t="shared" ref="BPY65" si="920">BPY59*$C$64*$C$65</f>
        <v>0</v>
      </c>
      <c r="BQA65" s="1366">
        <f t="shared" ref="BQA65" si="921">BQA59*$C$64*$C$65</f>
        <v>0</v>
      </c>
      <c r="BQC65" s="1366">
        <f t="shared" ref="BQC65" si="922">BQC59*$C$64*$C$65</f>
        <v>0</v>
      </c>
      <c r="BQE65" s="1366">
        <f t="shared" ref="BQE65" si="923">BQE59*$C$64*$C$65</f>
        <v>0</v>
      </c>
      <c r="BQG65" s="1366">
        <f t="shared" ref="BQG65" si="924">BQG59*$C$64*$C$65</f>
        <v>0</v>
      </c>
      <c r="BQI65" s="1366">
        <f t="shared" ref="BQI65" si="925">BQI59*$C$64*$C$65</f>
        <v>0</v>
      </c>
      <c r="BQK65" s="1366">
        <f t="shared" ref="BQK65" si="926">BQK59*$C$64*$C$65</f>
        <v>0</v>
      </c>
      <c r="BQM65" s="1366">
        <f t="shared" ref="BQM65" si="927">BQM59*$C$64*$C$65</f>
        <v>0</v>
      </c>
      <c r="BQO65" s="1366">
        <f t="shared" ref="BQO65" si="928">BQO59*$C$64*$C$65</f>
        <v>0</v>
      </c>
      <c r="BQQ65" s="1366">
        <f t="shared" ref="BQQ65" si="929">BQQ59*$C$64*$C$65</f>
        <v>0</v>
      </c>
      <c r="BQS65" s="1366">
        <f t="shared" ref="BQS65" si="930">BQS59*$C$64*$C$65</f>
        <v>0</v>
      </c>
      <c r="BQU65" s="1366">
        <f t="shared" ref="BQU65" si="931">BQU59*$C$64*$C$65</f>
        <v>0</v>
      </c>
      <c r="BQW65" s="1366">
        <f t="shared" ref="BQW65" si="932">BQW59*$C$64*$C$65</f>
        <v>0</v>
      </c>
      <c r="BQY65" s="1366">
        <f t="shared" ref="BQY65" si="933">BQY59*$C$64*$C$65</f>
        <v>0</v>
      </c>
      <c r="BRA65" s="1366">
        <f t="shared" ref="BRA65" si="934">BRA59*$C$64*$C$65</f>
        <v>0</v>
      </c>
      <c r="BRC65" s="1366">
        <f t="shared" ref="BRC65" si="935">BRC59*$C$64*$C$65</f>
        <v>0</v>
      </c>
      <c r="BRE65" s="1366">
        <f t="shared" ref="BRE65" si="936">BRE59*$C$64*$C$65</f>
        <v>0</v>
      </c>
      <c r="BRG65" s="1366">
        <f t="shared" ref="BRG65" si="937">BRG59*$C$64*$C$65</f>
        <v>0</v>
      </c>
      <c r="BRI65" s="1366">
        <f t="shared" ref="BRI65" si="938">BRI59*$C$64*$C$65</f>
        <v>0</v>
      </c>
      <c r="BRK65" s="1366">
        <f t="shared" ref="BRK65" si="939">BRK59*$C$64*$C$65</f>
        <v>0</v>
      </c>
      <c r="BRM65" s="1366">
        <f t="shared" ref="BRM65" si="940">BRM59*$C$64*$C$65</f>
        <v>0</v>
      </c>
      <c r="BRO65" s="1366">
        <f t="shared" ref="BRO65" si="941">BRO59*$C$64*$C$65</f>
        <v>0</v>
      </c>
      <c r="BRQ65" s="1366">
        <f t="shared" ref="BRQ65" si="942">BRQ59*$C$64*$C$65</f>
        <v>0</v>
      </c>
      <c r="BRS65" s="1366">
        <f t="shared" ref="BRS65" si="943">BRS59*$C$64*$C$65</f>
        <v>0</v>
      </c>
      <c r="BRU65" s="1366">
        <f t="shared" ref="BRU65" si="944">BRU59*$C$64*$C$65</f>
        <v>0</v>
      </c>
      <c r="BRW65" s="1366">
        <f t="shared" ref="BRW65" si="945">BRW59*$C$64*$C$65</f>
        <v>0</v>
      </c>
      <c r="BRY65" s="1366">
        <f t="shared" ref="BRY65" si="946">BRY59*$C$64*$C$65</f>
        <v>0</v>
      </c>
      <c r="BSA65" s="1366">
        <f t="shared" ref="BSA65" si="947">BSA59*$C$64*$C$65</f>
        <v>0</v>
      </c>
      <c r="BSC65" s="1366">
        <f t="shared" ref="BSC65" si="948">BSC59*$C$64*$C$65</f>
        <v>0</v>
      </c>
      <c r="BSE65" s="1366">
        <f t="shared" ref="BSE65" si="949">BSE59*$C$64*$C$65</f>
        <v>0</v>
      </c>
      <c r="BSG65" s="1366">
        <f t="shared" ref="BSG65" si="950">BSG59*$C$64*$C$65</f>
        <v>0</v>
      </c>
      <c r="BSI65" s="1366">
        <f t="shared" ref="BSI65" si="951">BSI59*$C$64*$C$65</f>
        <v>0</v>
      </c>
      <c r="BSK65" s="1366">
        <f t="shared" ref="BSK65" si="952">BSK59*$C$64*$C$65</f>
        <v>0</v>
      </c>
      <c r="BSM65" s="1366">
        <f t="shared" ref="BSM65" si="953">BSM59*$C$64*$C$65</f>
        <v>0</v>
      </c>
      <c r="BSO65" s="1366">
        <f t="shared" ref="BSO65" si="954">BSO59*$C$64*$C$65</f>
        <v>0</v>
      </c>
      <c r="BSQ65" s="1366">
        <f t="shared" ref="BSQ65" si="955">BSQ59*$C$64*$C$65</f>
        <v>0</v>
      </c>
      <c r="BSS65" s="1366">
        <f t="shared" ref="BSS65" si="956">BSS59*$C$64*$C$65</f>
        <v>0</v>
      </c>
      <c r="BSU65" s="1366">
        <f t="shared" ref="BSU65" si="957">BSU59*$C$64*$C$65</f>
        <v>0</v>
      </c>
      <c r="BSW65" s="1366">
        <f t="shared" ref="BSW65" si="958">BSW59*$C$64*$C$65</f>
        <v>0</v>
      </c>
      <c r="BSY65" s="1366">
        <f t="shared" ref="BSY65" si="959">BSY59*$C$64*$C$65</f>
        <v>0</v>
      </c>
      <c r="BTA65" s="1366">
        <f t="shared" ref="BTA65" si="960">BTA59*$C$64*$C$65</f>
        <v>0</v>
      </c>
      <c r="BTC65" s="1366">
        <f t="shared" ref="BTC65" si="961">BTC59*$C$64*$C$65</f>
        <v>0</v>
      </c>
      <c r="BTE65" s="1366">
        <f t="shared" ref="BTE65" si="962">BTE59*$C$64*$C$65</f>
        <v>0</v>
      </c>
      <c r="BTG65" s="1366">
        <f t="shared" ref="BTG65" si="963">BTG59*$C$64*$C$65</f>
        <v>0</v>
      </c>
      <c r="BTI65" s="1366">
        <f t="shared" ref="BTI65" si="964">BTI59*$C$64*$C$65</f>
        <v>0</v>
      </c>
      <c r="BTK65" s="1366">
        <f t="shared" ref="BTK65" si="965">BTK59*$C$64*$C$65</f>
        <v>0</v>
      </c>
      <c r="BTM65" s="1366">
        <f t="shared" ref="BTM65" si="966">BTM59*$C$64*$C$65</f>
        <v>0</v>
      </c>
      <c r="BTO65" s="1366">
        <f t="shared" ref="BTO65" si="967">BTO59*$C$64*$C$65</f>
        <v>0</v>
      </c>
      <c r="BTQ65" s="1366">
        <f t="shared" ref="BTQ65" si="968">BTQ59*$C$64*$C$65</f>
        <v>0</v>
      </c>
      <c r="BTS65" s="1366">
        <f t="shared" ref="BTS65" si="969">BTS59*$C$64*$C$65</f>
        <v>0</v>
      </c>
      <c r="BTU65" s="1366">
        <f t="shared" ref="BTU65" si="970">BTU59*$C$64*$C$65</f>
        <v>0</v>
      </c>
      <c r="BTW65" s="1366">
        <f t="shared" ref="BTW65" si="971">BTW59*$C$64*$C$65</f>
        <v>0</v>
      </c>
      <c r="BTY65" s="1366">
        <f t="shared" ref="BTY65" si="972">BTY59*$C$64*$C$65</f>
        <v>0</v>
      </c>
      <c r="BUA65" s="1366">
        <f t="shared" ref="BUA65" si="973">BUA59*$C$64*$C$65</f>
        <v>0</v>
      </c>
      <c r="BUC65" s="1366">
        <f t="shared" ref="BUC65" si="974">BUC59*$C$64*$C$65</f>
        <v>0</v>
      </c>
      <c r="BUE65" s="1366">
        <f t="shared" ref="BUE65" si="975">BUE59*$C$64*$C$65</f>
        <v>0</v>
      </c>
      <c r="BUG65" s="1366">
        <f t="shared" ref="BUG65" si="976">BUG59*$C$64*$C$65</f>
        <v>0</v>
      </c>
      <c r="BUI65" s="1366">
        <f t="shared" ref="BUI65" si="977">BUI59*$C$64*$C$65</f>
        <v>0</v>
      </c>
      <c r="BUK65" s="1366">
        <f t="shared" ref="BUK65" si="978">BUK59*$C$64*$C$65</f>
        <v>0</v>
      </c>
      <c r="BUM65" s="1366">
        <f t="shared" ref="BUM65" si="979">BUM59*$C$64*$C$65</f>
        <v>0</v>
      </c>
      <c r="BUO65" s="1366">
        <f t="shared" ref="BUO65" si="980">BUO59*$C$64*$C$65</f>
        <v>0</v>
      </c>
      <c r="BUQ65" s="1366">
        <f t="shared" ref="BUQ65" si="981">BUQ59*$C$64*$C$65</f>
        <v>0</v>
      </c>
      <c r="BUS65" s="1366">
        <f t="shared" ref="BUS65" si="982">BUS59*$C$64*$C$65</f>
        <v>0</v>
      </c>
      <c r="BUU65" s="1366">
        <f t="shared" ref="BUU65" si="983">BUU59*$C$64*$C$65</f>
        <v>0</v>
      </c>
      <c r="BUW65" s="1366">
        <f t="shared" ref="BUW65" si="984">BUW59*$C$64*$C$65</f>
        <v>0</v>
      </c>
      <c r="BUY65" s="1366">
        <f t="shared" ref="BUY65" si="985">BUY59*$C$64*$C$65</f>
        <v>0</v>
      </c>
      <c r="BVA65" s="1366">
        <f t="shared" ref="BVA65" si="986">BVA59*$C$64*$C$65</f>
        <v>0</v>
      </c>
      <c r="BVC65" s="1366">
        <f t="shared" ref="BVC65" si="987">BVC59*$C$64*$C$65</f>
        <v>0</v>
      </c>
      <c r="BVE65" s="1366">
        <f t="shared" ref="BVE65" si="988">BVE59*$C$64*$C$65</f>
        <v>0</v>
      </c>
      <c r="BVG65" s="1366">
        <f t="shared" ref="BVG65" si="989">BVG59*$C$64*$C$65</f>
        <v>0</v>
      </c>
      <c r="BVI65" s="1366">
        <f t="shared" ref="BVI65" si="990">BVI59*$C$64*$C$65</f>
        <v>0</v>
      </c>
      <c r="BVK65" s="1366">
        <f t="shared" ref="BVK65" si="991">BVK59*$C$64*$C$65</f>
        <v>0</v>
      </c>
      <c r="BVM65" s="1366">
        <f t="shared" ref="BVM65" si="992">BVM59*$C$64*$C$65</f>
        <v>0</v>
      </c>
      <c r="BVO65" s="1366">
        <f t="shared" ref="BVO65" si="993">BVO59*$C$64*$C$65</f>
        <v>0</v>
      </c>
      <c r="BVQ65" s="1366">
        <f t="shared" ref="BVQ65" si="994">BVQ59*$C$64*$C$65</f>
        <v>0</v>
      </c>
      <c r="BVS65" s="1366">
        <f t="shared" ref="BVS65" si="995">BVS59*$C$64*$C$65</f>
        <v>0</v>
      </c>
      <c r="BVU65" s="1366">
        <f t="shared" ref="BVU65" si="996">BVU59*$C$64*$C$65</f>
        <v>0</v>
      </c>
      <c r="BVW65" s="1366">
        <f t="shared" ref="BVW65" si="997">BVW59*$C$64*$C$65</f>
        <v>0</v>
      </c>
      <c r="BVY65" s="1366">
        <f t="shared" ref="BVY65" si="998">BVY59*$C$64*$C$65</f>
        <v>0</v>
      </c>
      <c r="BWA65" s="1366">
        <f t="shared" ref="BWA65" si="999">BWA59*$C$64*$C$65</f>
        <v>0</v>
      </c>
      <c r="BWC65" s="1366">
        <f t="shared" ref="BWC65" si="1000">BWC59*$C$64*$C$65</f>
        <v>0</v>
      </c>
      <c r="BWE65" s="1366">
        <f t="shared" ref="BWE65" si="1001">BWE59*$C$64*$C$65</f>
        <v>0</v>
      </c>
      <c r="BWG65" s="1366">
        <f t="shared" ref="BWG65" si="1002">BWG59*$C$64*$C$65</f>
        <v>0</v>
      </c>
      <c r="BWI65" s="1366">
        <f t="shared" ref="BWI65" si="1003">BWI59*$C$64*$C$65</f>
        <v>0</v>
      </c>
      <c r="BWK65" s="1366">
        <f t="shared" ref="BWK65" si="1004">BWK59*$C$64*$C$65</f>
        <v>0</v>
      </c>
      <c r="BWM65" s="1366">
        <f t="shared" ref="BWM65" si="1005">BWM59*$C$64*$C$65</f>
        <v>0</v>
      </c>
      <c r="BWO65" s="1366">
        <f t="shared" ref="BWO65" si="1006">BWO59*$C$64*$C$65</f>
        <v>0</v>
      </c>
      <c r="BWQ65" s="1366">
        <f t="shared" ref="BWQ65" si="1007">BWQ59*$C$64*$C$65</f>
        <v>0</v>
      </c>
      <c r="BWS65" s="1366">
        <f t="shared" ref="BWS65" si="1008">BWS59*$C$64*$C$65</f>
        <v>0</v>
      </c>
      <c r="BWU65" s="1366">
        <f t="shared" ref="BWU65" si="1009">BWU59*$C$64*$C$65</f>
        <v>0</v>
      </c>
      <c r="BWW65" s="1366">
        <f t="shared" ref="BWW65" si="1010">BWW59*$C$64*$C$65</f>
        <v>0</v>
      </c>
      <c r="BWY65" s="1366">
        <f t="shared" ref="BWY65" si="1011">BWY59*$C$64*$C$65</f>
        <v>0</v>
      </c>
      <c r="BXA65" s="1366">
        <f t="shared" ref="BXA65" si="1012">BXA59*$C$64*$C$65</f>
        <v>0</v>
      </c>
      <c r="BXC65" s="1366">
        <f t="shared" ref="BXC65" si="1013">BXC59*$C$64*$C$65</f>
        <v>0</v>
      </c>
      <c r="BXE65" s="1366">
        <f t="shared" ref="BXE65" si="1014">BXE59*$C$64*$C$65</f>
        <v>0</v>
      </c>
      <c r="BXG65" s="1366">
        <f t="shared" ref="BXG65" si="1015">BXG59*$C$64*$C$65</f>
        <v>0</v>
      </c>
      <c r="BXI65" s="1366">
        <f t="shared" ref="BXI65" si="1016">BXI59*$C$64*$C$65</f>
        <v>0</v>
      </c>
      <c r="BXK65" s="1366">
        <f t="shared" ref="BXK65" si="1017">BXK59*$C$64*$C$65</f>
        <v>0</v>
      </c>
      <c r="BXM65" s="1366">
        <f t="shared" ref="BXM65" si="1018">BXM59*$C$64*$C$65</f>
        <v>0</v>
      </c>
      <c r="BXO65" s="1366">
        <f t="shared" ref="BXO65" si="1019">BXO59*$C$64*$C$65</f>
        <v>0</v>
      </c>
      <c r="BXQ65" s="1366">
        <f t="shared" ref="BXQ65" si="1020">BXQ59*$C$64*$C$65</f>
        <v>0</v>
      </c>
      <c r="BXS65" s="1366">
        <f t="shared" ref="BXS65" si="1021">BXS59*$C$64*$C$65</f>
        <v>0</v>
      </c>
      <c r="BXU65" s="1366">
        <f t="shared" ref="BXU65" si="1022">BXU59*$C$64*$C$65</f>
        <v>0</v>
      </c>
      <c r="BXW65" s="1366">
        <f t="shared" ref="BXW65" si="1023">BXW59*$C$64*$C$65</f>
        <v>0</v>
      </c>
      <c r="BXY65" s="1366">
        <f t="shared" ref="BXY65" si="1024">BXY59*$C$64*$C$65</f>
        <v>0</v>
      </c>
      <c r="BYA65" s="1366">
        <f t="shared" ref="BYA65" si="1025">BYA59*$C$64*$C$65</f>
        <v>0</v>
      </c>
      <c r="BYC65" s="1366">
        <f t="shared" ref="BYC65" si="1026">BYC59*$C$64*$C$65</f>
        <v>0</v>
      </c>
      <c r="BYE65" s="1366">
        <f t="shared" ref="BYE65" si="1027">BYE59*$C$64*$C$65</f>
        <v>0</v>
      </c>
      <c r="BYG65" s="1366">
        <f t="shared" ref="BYG65" si="1028">BYG59*$C$64*$C$65</f>
        <v>0</v>
      </c>
      <c r="BYI65" s="1366">
        <f t="shared" ref="BYI65" si="1029">BYI59*$C$64*$C$65</f>
        <v>0</v>
      </c>
      <c r="BYK65" s="1366">
        <f t="shared" ref="BYK65" si="1030">BYK59*$C$64*$C$65</f>
        <v>0</v>
      </c>
      <c r="BYM65" s="1366">
        <f t="shared" ref="BYM65" si="1031">BYM59*$C$64*$C$65</f>
        <v>0</v>
      </c>
      <c r="BYO65" s="1366">
        <f t="shared" ref="BYO65" si="1032">BYO59*$C$64*$C$65</f>
        <v>0</v>
      </c>
      <c r="BYQ65" s="1366">
        <f t="shared" ref="BYQ65" si="1033">BYQ59*$C$64*$C$65</f>
        <v>0</v>
      </c>
      <c r="BYS65" s="1366">
        <f t="shared" ref="BYS65" si="1034">BYS59*$C$64*$C$65</f>
        <v>0</v>
      </c>
      <c r="BYU65" s="1366">
        <f t="shared" ref="BYU65" si="1035">BYU59*$C$64*$C$65</f>
        <v>0</v>
      </c>
      <c r="BYW65" s="1366">
        <f t="shared" ref="BYW65" si="1036">BYW59*$C$64*$C$65</f>
        <v>0</v>
      </c>
      <c r="BYY65" s="1366">
        <f t="shared" ref="BYY65" si="1037">BYY59*$C$64*$C$65</f>
        <v>0</v>
      </c>
      <c r="BZA65" s="1366">
        <f t="shared" ref="BZA65" si="1038">BZA59*$C$64*$C$65</f>
        <v>0</v>
      </c>
      <c r="BZC65" s="1366">
        <f t="shared" ref="BZC65" si="1039">BZC59*$C$64*$C$65</f>
        <v>0</v>
      </c>
      <c r="BZE65" s="1366">
        <f t="shared" ref="BZE65" si="1040">BZE59*$C$64*$C$65</f>
        <v>0</v>
      </c>
      <c r="BZG65" s="1366">
        <f t="shared" ref="BZG65" si="1041">BZG59*$C$64*$C$65</f>
        <v>0</v>
      </c>
      <c r="BZI65" s="1366">
        <f t="shared" ref="BZI65" si="1042">BZI59*$C$64*$C$65</f>
        <v>0</v>
      </c>
      <c r="BZK65" s="1366">
        <f t="shared" ref="BZK65" si="1043">BZK59*$C$64*$C$65</f>
        <v>0</v>
      </c>
      <c r="BZM65" s="1366">
        <f t="shared" ref="BZM65" si="1044">BZM59*$C$64*$C$65</f>
        <v>0</v>
      </c>
      <c r="BZO65" s="1366">
        <f t="shared" ref="BZO65" si="1045">BZO59*$C$64*$C$65</f>
        <v>0</v>
      </c>
      <c r="BZQ65" s="1366">
        <f t="shared" ref="BZQ65" si="1046">BZQ59*$C$64*$C$65</f>
        <v>0</v>
      </c>
      <c r="BZS65" s="1366">
        <f t="shared" ref="BZS65" si="1047">BZS59*$C$64*$C$65</f>
        <v>0</v>
      </c>
      <c r="BZU65" s="1366">
        <f t="shared" ref="BZU65" si="1048">BZU59*$C$64*$C$65</f>
        <v>0</v>
      </c>
      <c r="BZW65" s="1366">
        <f t="shared" ref="BZW65" si="1049">BZW59*$C$64*$C$65</f>
        <v>0</v>
      </c>
      <c r="BZY65" s="1366">
        <f t="shared" ref="BZY65" si="1050">BZY59*$C$64*$C$65</f>
        <v>0</v>
      </c>
      <c r="CAA65" s="1366">
        <f t="shared" ref="CAA65" si="1051">CAA59*$C$64*$C$65</f>
        <v>0</v>
      </c>
      <c r="CAC65" s="1366">
        <f t="shared" ref="CAC65" si="1052">CAC59*$C$64*$C$65</f>
        <v>0</v>
      </c>
      <c r="CAE65" s="1366">
        <f t="shared" ref="CAE65" si="1053">CAE59*$C$64*$C$65</f>
        <v>0</v>
      </c>
      <c r="CAG65" s="1366">
        <f t="shared" ref="CAG65" si="1054">CAG59*$C$64*$C$65</f>
        <v>0</v>
      </c>
      <c r="CAI65" s="1366">
        <f t="shared" ref="CAI65" si="1055">CAI59*$C$64*$C$65</f>
        <v>0</v>
      </c>
      <c r="CAK65" s="1366">
        <f t="shared" ref="CAK65" si="1056">CAK59*$C$64*$C$65</f>
        <v>0</v>
      </c>
      <c r="CAM65" s="1366">
        <f t="shared" ref="CAM65" si="1057">CAM59*$C$64*$C$65</f>
        <v>0</v>
      </c>
      <c r="CAO65" s="1366">
        <f t="shared" ref="CAO65" si="1058">CAO59*$C$64*$C$65</f>
        <v>0</v>
      </c>
      <c r="CAQ65" s="1366">
        <f t="shared" ref="CAQ65" si="1059">CAQ59*$C$64*$C$65</f>
        <v>0</v>
      </c>
      <c r="CAS65" s="1366">
        <f t="shared" ref="CAS65" si="1060">CAS59*$C$64*$C$65</f>
        <v>0</v>
      </c>
      <c r="CAU65" s="1366">
        <f t="shared" ref="CAU65" si="1061">CAU59*$C$64*$C$65</f>
        <v>0</v>
      </c>
      <c r="CAW65" s="1366">
        <f t="shared" ref="CAW65" si="1062">CAW59*$C$64*$C$65</f>
        <v>0</v>
      </c>
      <c r="CAY65" s="1366">
        <f t="shared" ref="CAY65" si="1063">CAY59*$C$64*$C$65</f>
        <v>0</v>
      </c>
      <c r="CBA65" s="1366">
        <f t="shared" ref="CBA65" si="1064">CBA59*$C$64*$C$65</f>
        <v>0</v>
      </c>
      <c r="CBC65" s="1366">
        <f t="shared" ref="CBC65" si="1065">CBC59*$C$64*$C$65</f>
        <v>0</v>
      </c>
      <c r="CBE65" s="1366">
        <f t="shared" ref="CBE65" si="1066">CBE59*$C$64*$C$65</f>
        <v>0</v>
      </c>
      <c r="CBG65" s="1366">
        <f t="shared" ref="CBG65" si="1067">CBG59*$C$64*$C$65</f>
        <v>0</v>
      </c>
      <c r="CBI65" s="1366">
        <f t="shared" ref="CBI65" si="1068">CBI59*$C$64*$C$65</f>
        <v>0</v>
      </c>
      <c r="CBK65" s="1366">
        <f t="shared" ref="CBK65" si="1069">CBK59*$C$64*$C$65</f>
        <v>0</v>
      </c>
      <c r="CBM65" s="1366">
        <f t="shared" ref="CBM65" si="1070">CBM59*$C$64*$C$65</f>
        <v>0</v>
      </c>
      <c r="CBO65" s="1366">
        <f t="shared" ref="CBO65" si="1071">CBO59*$C$64*$C$65</f>
        <v>0</v>
      </c>
      <c r="CBQ65" s="1366">
        <f t="shared" ref="CBQ65" si="1072">CBQ59*$C$64*$C$65</f>
        <v>0</v>
      </c>
      <c r="CBS65" s="1366">
        <f t="shared" ref="CBS65" si="1073">CBS59*$C$64*$C$65</f>
        <v>0</v>
      </c>
      <c r="CBU65" s="1366">
        <f t="shared" ref="CBU65" si="1074">CBU59*$C$64*$C$65</f>
        <v>0</v>
      </c>
      <c r="CBW65" s="1366">
        <f t="shared" ref="CBW65" si="1075">CBW59*$C$64*$C$65</f>
        <v>0</v>
      </c>
      <c r="CBY65" s="1366">
        <f t="shared" ref="CBY65" si="1076">CBY59*$C$64*$C$65</f>
        <v>0</v>
      </c>
      <c r="CCA65" s="1366">
        <f t="shared" ref="CCA65" si="1077">CCA59*$C$64*$C$65</f>
        <v>0</v>
      </c>
      <c r="CCC65" s="1366">
        <f t="shared" ref="CCC65" si="1078">CCC59*$C$64*$C$65</f>
        <v>0</v>
      </c>
      <c r="CCE65" s="1366">
        <f t="shared" ref="CCE65" si="1079">CCE59*$C$64*$C$65</f>
        <v>0</v>
      </c>
      <c r="CCG65" s="1366">
        <f t="shared" ref="CCG65" si="1080">CCG59*$C$64*$C$65</f>
        <v>0</v>
      </c>
      <c r="CCI65" s="1366">
        <f t="shared" ref="CCI65" si="1081">CCI59*$C$64*$C$65</f>
        <v>0</v>
      </c>
      <c r="CCK65" s="1366">
        <f t="shared" ref="CCK65" si="1082">CCK59*$C$64*$C$65</f>
        <v>0</v>
      </c>
      <c r="CCM65" s="1366">
        <f t="shared" ref="CCM65" si="1083">CCM59*$C$64*$C$65</f>
        <v>0</v>
      </c>
      <c r="CCO65" s="1366">
        <f t="shared" ref="CCO65" si="1084">CCO59*$C$64*$C$65</f>
        <v>0</v>
      </c>
      <c r="CCQ65" s="1366">
        <f t="shared" ref="CCQ65" si="1085">CCQ59*$C$64*$C$65</f>
        <v>0</v>
      </c>
      <c r="CCS65" s="1366">
        <f t="shared" ref="CCS65" si="1086">CCS59*$C$64*$C$65</f>
        <v>0</v>
      </c>
      <c r="CCU65" s="1366">
        <f t="shared" ref="CCU65" si="1087">CCU59*$C$64*$C$65</f>
        <v>0</v>
      </c>
      <c r="CCW65" s="1366">
        <f t="shared" ref="CCW65" si="1088">CCW59*$C$64*$C$65</f>
        <v>0</v>
      </c>
      <c r="CCY65" s="1366">
        <f t="shared" ref="CCY65" si="1089">CCY59*$C$64*$C$65</f>
        <v>0</v>
      </c>
      <c r="CDA65" s="1366">
        <f t="shared" ref="CDA65" si="1090">CDA59*$C$64*$C$65</f>
        <v>0</v>
      </c>
      <c r="CDC65" s="1366">
        <f t="shared" ref="CDC65" si="1091">CDC59*$C$64*$C$65</f>
        <v>0</v>
      </c>
      <c r="CDE65" s="1366">
        <f t="shared" ref="CDE65" si="1092">CDE59*$C$64*$C$65</f>
        <v>0</v>
      </c>
      <c r="CDG65" s="1366">
        <f t="shared" ref="CDG65" si="1093">CDG59*$C$64*$C$65</f>
        <v>0</v>
      </c>
      <c r="CDI65" s="1366">
        <f t="shared" ref="CDI65" si="1094">CDI59*$C$64*$C$65</f>
        <v>0</v>
      </c>
      <c r="CDK65" s="1366">
        <f t="shared" ref="CDK65" si="1095">CDK59*$C$64*$C$65</f>
        <v>0</v>
      </c>
      <c r="CDM65" s="1366">
        <f t="shared" ref="CDM65" si="1096">CDM59*$C$64*$C$65</f>
        <v>0</v>
      </c>
      <c r="CDO65" s="1366">
        <f t="shared" ref="CDO65" si="1097">CDO59*$C$64*$C$65</f>
        <v>0</v>
      </c>
      <c r="CDQ65" s="1366">
        <f t="shared" ref="CDQ65" si="1098">CDQ59*$C$64*$C$65</f>
        <v>0</v>
      </c>
      <c r="CDS65" s="1366">
        <f t="shared" ref="CDS65" si="1099">CDS59*$C$64*$C$65</f>
        <v>0</v>
      </c>
      <c r="CDU65" s="1366">
        <f t="shared" ref="CDU65" si="1100">CDU59*$C$64*$C$65</f>
        <v>0</v>
      </c>
      <c r="CDW65" s="1366">
        <f t="shared" ref="CDW65" si="1101">CDW59*$C$64*$C$65</f>
        <v>0</v>
      </c>
      <c r="CDY65" s="1366">
        <f t="shared" ref="CDY65" si="1102">CDY59*$C$64*$C$65</f>
        <v>0</v>
      </c>
      <c r="CEA65" s="1366">
        <f t="shared" ref="CEA65" si="1103">CEA59*$C$64*$C$65</f>
        <v>0</v>
      </c>
      <c r="CEC65" s="1366">
        <f t="shared" ref="CEC65" si="1104">CEC59*$C$64*$C$65</f>
        <v>0</v>
      </c>
      <c r="CEE65" s="1366">
        <f t="shared" ref="CEE65" si="1105">CEE59*$C$64*$C$65</f>
        <v>0</v>
      </c>
      <c r="CEG65" s="1366">
        <f t="shared" ref="CEG65" si="1106">CEG59*$C$64*$C$65</f>
        <v>0</v>
      </c>
      <c r="CEI65" s="1366">
        <f t="shared" ref="CEI65" si="1107">CEI59*$C$64*$C$65</f>
        <v>0</v>
      </c>
      <c r="CEK65" s="1366">
        <f t="shared" ref="CEK65" si="1108">CEK59*$C$64*$C$65</f>
        <v>0</v>
      </c>
      <c r="CEM65" s="1366">
        <f t="shared" ref="CEM65" si="1109">CEM59*$C$64*$C$65</f>
        <v>0</v>
      </c>
      <c r="CEO65" s="1366">
        <f t="shared" ref="CEO65" si="1110">CEO59*$C$64*$C$65</f>
        <v>0</v>
      </c>
      <c r="CEQ65" s="1366">
        <f t="shared" ref="CEQ65" si="1111">CEQ59*$C$64*$C$65</f>
        <v>0</v>
      </c>
      <c r="CES65" s="1366">
        <f t="shared" ref="CES65" si="1112">CES59*$C$64*$C$65</f>
        <v>0</v>
      </c>
      <c r="CEU65" s="1366">
        <f t="shared" ref="CEU65" si="1113">CEU59*$C$64*$C$65</f>
        <v>0</v>
      </c>
      <c r="CEW65" s="1366">
        <f t="shared" ref="CEW65" si="1114">CEW59*$C$64*$C$65</f>
        <v>0</v>
      </c>
      <c r="CEY65" s="1366">
        <f t="shared" ref="CEY65" si="1115">CEY59*$C$64*$C$65</f>
        <v>0</v>
      </c>
      <c r="CFA65" s="1366">
        <f t="shared" ref="CFA65" si="1116">CFA59*$C$64*$C$65</f>
        <v>0</v>
      </c>
      <c r="CFC65" s="1366">
        <f t="shared" ref="CFC65" si="1117">CFC59*$C$64*$C$65</f>
        <v>0</v>
      </c>
      <c r="CFE65" s="1366">
        <f t="shared" ref="CFE65" si="1118">CFE59*$C$64*$C$65</f>
        <v>0</v>
      </c>
      <c r="CFG65" s="1366">
        <f t="shared" ref="CFG65" si="1119">CFG59*$C$64*$C$65</f>
        <v>0</v>
      </c>
      <c r="CFI65" s="1366">
        <f t="shared" ref="CFI65" si="1120">CFI59*$C$64*$C$65</f>
        <v>0</v>
      </c>
      <c r="CFK65" s="1366">
        <f t="shared" ref="CFK65" si="1121">CFK59*$C$64*$C$65</f>
        <v>0</v>
      </c>
      <c r="CFM65" s="1366">
        <f t="shared" ref="CFM65" si="1122">CFM59*$C$64*$C$65</f>
        <v>0</v>
      </c>
      <c r="CFO65" s="1366">
        <f t="shared" ref="CFO65" si="1123">CFO59*$C$64*$C$65</f>
        <v>0</v>
      </c>
      <c r="CFQ65" s="1366">
        <f t="shared" ref="CFQ65" si="1124">CFQ59*$C$64*$C$65</f>
        <v>0</v>
      </c>
      <c r="CFS65" s="1366">
        <f t="shared" ref="CFS65" si="1125">CFS59*$C$64*$C$65</f>
        <v>0</v>
      </c>
      <c r="CFU65" s="1366">
        <f t="shared" ref="CFU65" si="1126">CFU59*$C$64*$C$65</f>
        <v>0</v>
      </c>
      <c r="CFW65" s="1366">
        <f t="shared" ref="CFW65" si="1127">CFW59*$C$64*$C$65</f>
        <v>0</v>
      </c>
      <c r="CFY65" s="1366">
        <f t="shared" ref="CFY65" si="1128">CFY59*$C$64*$C$65</f>
        <v>0</v>
      </c>
      <c r="CGA65" s="1366">
        <f t="shared" ref="CGA65" si="1129">CGA59*$C$64*$C$65</f>
        <v>0</v>
      </c>
      <c r="CGC65" s="1366">
        <f t="shared" ref="CGC65" si="1130">CGC59*$C$64*$C$65</f>
        <v>0</v>
      </c>
      <c r="CGE65" s="1366">
        <f t="shared" ref="CGE65" si="1131">CGE59*$C$64*$C$65</f>
        <v>0</v>
      </c>
      <c r="CGG65" s="1366">
        <f t="shared" ref="CGG65" si="1132">CGG59*$C$64*$C$65</f>
        <v>0</v>
      </c>
      <c r="CGI65" s="1366">
        <f t="shared" ref="CGI65" si="1133">CGI59*$C$64*$C$65</f>
        <v>0</v>
      </c>
      <c r="CGK65" s="1366">
        <f t="shared" ref="CGK65" si="1134">CGK59*$C$64*$C$65</f>
        <v>0</v>
      </c>
      <c r="CGM65" s="1366">
        <f t="shared" ref="CGM65" si="1135">CGM59*$C$64*$C$65</f>
        <v>0</v>
      </c>
      <c r="CGO65" s="1366">
        <f t="shared" ref="CGO65" si="1136">CGO59*$C$64*$C$65</f>
        <v>0</v>
      </c>
      <c r="CGQ65" s="1366">
        <f t="shared" ref="CGQ65" si="1137">CGQ59*$C$64*$C$65</f>
        <v>0</v>
      </c>
      <c r="CGS65" s="1366">
        <f t="shared" ref="CGS65" si="1138">CGS59*$C$64*$C$65</f>
        <v>0</v>
      </c>
      <c r="CGU65" s="1366">
        <f t="shared" ref="CGU65" si="1139">CGU59*$C$64*$C$65</f>
        <v>0</v>
      </c>
      <c r="CGW65" s="1366">
        <f t="shared" ref="CGW65" si="1140">CGW59*$C$64*$C$65</f>
        <v>0</v>
      </c>
      <c r="CGY65" s="1366">
        <f t="shared" ref="CGY65" si="1141">CGY59*$C$64*$C$65</f>
        <v>0</v>
      </c>
      <c r="CHA65" s="1366">
        <f t="shared" ref="CHA65" si="1142">CHA59*$C$64*$C$65</f>
        <v>0</v>
      </c>
      <c r="CHC65" s="1366">
        <f t="shared" ref="CHC65" si="1143">CHC59*$C$64*$C$65</f>
        <v>0</v>
      </c>
      <c r="CHE65" s="1366">
        <f t="shared" ref="CHE65" si="1144">CHE59*$C$64*$C$65</f>
        <v>0</v>
      </c>
      <c r="CHG65" s="1366">
        <f t="shared" ref="CHG65" si="1145">CHG59*$C$64*$C$65</f>
        <v>0</v>
      </c>
      <c r="CHI65" s="1366">
        <f t="shared" ref="CHI65" si="1146">CHI59*$C$64*$C$65</f>
        <v>0</v>
      </c>
      <c r="CHK65" s="1366">
        <f t="shared" ref="CHK65" si="1147">CHK59*$C$64*$C$65</f>
        <v>0</v>
      </c>
      <c r="CHM65" s="1366">
        <f t="shared" ref="CHM65" si="1148">CHM59*$C$64*$C$65</f>
        <v>0</v>
      </c>
      <c r="CHO65" s="1366">
        <f t="shared" ref="CHO65" si="1149">CHO59*$C$64*$C$65</f>
        <v>0</v>
      </c>
      <c r="CHQ65" s="1366">
        <f t="shared" ref="CHQ65" si="1150">CHQ59*$C$64*$C$65</f>
        <v>0</v>
      </c>
      <c r="CHS65" s="1366">
        <f t="shared" ref="CHS65" si="1151">CHS59*$C$64*$C$65</f>
        <v>0</v>
      </c>
      <c r="CHU65" s="1366">
        <f t="shared" ref="CHU65" si="1152">CHU59*$C$64*$C$65</f>
        <v>0</v>
      </c>
      <c r="CHW65" s="1366">
        <f t="shared" ref="CHW65" si="1153">CHW59*$C$64*$C$65</f>
        <v>0</v>
      </c>
      <c r="CHY65" s="1366">
        <f t="shared" ref="CHY65" si="1154">CHY59*$C$64*$C$65</f>
        <v>0</v>
      </c>
      <c r="CIA65" s="1366">
        <f t="shared" ref="CIA65" si="1155">CIA59*$C$64*$C$65</f>
        <v>0</v>
      </c>
      <c r="CIC65" s="1366">
        <f t="shared" ref="CIC65" si="1156">CIC59*$C$64*$C$65</f>
        <v>0</v>
      </c>
      <c r="CIE65" s="1366">
        <f t="shared" ref="CIE65" si="1157">CIE59*$C$64*$C$65</f>
        <v>0</v>
      </c>
      <c r="CIG65" s="1366">
        <f t="shared" ref="CIG65" si="1158">CIG59*$C$64*$C$65</f>
        <v>0</v>
      </c>
      <c r="CII65" s="1366">
        <f t="shared" ref="CII65" si="1159">CII59*$C$64*$C$65</f>
        <v>0</v>
      </c>
      <c r="CIK65" s="1366">
        <f t="shared" ref="CIK65" si="1160">CIK59*$C$64*$C$65</f>
        <v>0</v>
      </c>
      <c r="CIM65" s="1366">
        <f t="shared" ref="CIM65" si="1161">CIM59*$C$64*$C$65</f>
        <v>0</v>
      </c>
      <c r="CIO65" s="1366">
        <f t="shared" ref="CIO65" si="1162">CIO59*$C$64*$C$65</f>
        <v>0</v>
      </c>
      <c r="CIQ65" s="1366">
        <f t="shared" ref="CIQ65" si="1163">CIQ59*$C$64*$C$65</f>
        <v>0</v>
      </c>
      <c r="CIS65" s="1366">
        <f t="shared" ref="CIS65" si="1164">CIS59*$C$64*$C$65</f>
        <v>0</v>
      </c>
      <c r="CIU65" s="1366">
        <f t="shared" ref="CIU65" si="1165">CIU59*$C$64*$C$65</f>
        <v>0</v>
      </c>
      <c r="CIW65" s="1366">
        <f t="shared" ref="CIW65" si="1166">CIW59*$C$64*$C$65</f>
        <v>0</v>
      </c>
      <c r="CIY65" s="1366">
        <f t="shared" ref="CIY65" si="1167">CIY59*$C$64*$C$65</f>
        <v>0</v>
      </c>
      <c r="CJA65" s="1366">
        <f t="shared" ref="CJA65" si="1168">CJA59*$C$64*$C$65</f>
        <v>0</v>
      </c>
      <c r="CJC65" s="1366">
        <f t="shared" ref="CJC65" si="1169">CJC59*$C$64*$C$65</f>
        <v>0</v>
      </c>
      <c r="CJE65" s="1366">
        <f t="shared" ref="CJE65" si="1170">CJE59*$C$64*$C$65</f>
        <v>0</v>
      </c>
      <c r="CJG65" s="1366">
        <f t="shared" ref="CJG65" si="1171">CJG59*$C$64*$C$65</f>
        <v>0</v>
      </c>
      <c r="CJI65" s="1366">
        <f t="shared" ref="CJI65" si="1172">CJI59*$C$64*$C$65</f>
        <v>0</v>
      </c>
      <c r="CJK65" s="1366">
        <f t="shared" ref="CJK65" si="1173">CJK59*$C$64*$C$65</f>
        <v>0</v>
      </c>
      <c r="CJM65" s="1366">
        <f t="shared" ref="CJM65" si="1174">CJM59*$C$64*$C$65</f>
        <v>0</v>
      </c>
      <c r="CJO65" s="1366">
        <f t="shared" ref="CJO65" si="1175">CJO59*$C$64*$C$65</f>
        <v>0</v>
      </c>
      <c r="CJQ65" s="1366">
        <f t="shared" ref="CJQ65" si="1176">CJQ59*$C$64*$C$65</f>
        <v>0</v>
      </c>
      <c r="CJS65" s="1366">
        <f t="shared" ref="CJS65" si="1177">CJS59*$C$64*$C$65</f>
        <v>0</v>
      </c>
      <c r="CJU65" s="1366">
        <f t="shared" ref="CJU65" si="1178">CJU59*$C$64*$C$65</f>
        <v>0</v>
      </c>
      <c r="CJW65" s="1366">
        <f t="shared" ref="CJW65" si="1179">CJW59*$C$64*$C$65</f>
        <v>0</v>
      </c>
      <c r="CJY65" s="1366">
        <f t="shared" ref="CJY65" si="1180">CJY59*$C$64*$C$65</f>
        <v>0</v>
      </c>
      <c r="CKA65" s="1366">
        <f t="shared" ref="CKA65" si="1181">CKA59*$C$64*$C$65</f>
        <v>0</v>
      </c>
      <c r="CKC65" s="1366">
        <f t="shared" ref="CKC65" si="1182">CKC59*$C$64*$C$65</f>
        <v>0</v>
      </c>
      <c r="CKE65" s="1366">
        <f t="shared" ref="CKE65" si="1183">CKE59*$C$64*$C$65</f>
        <v>0</v>
      </c>
      <c r="CKG65" s="1366">
        <f t="shared" ref="CKG65" si="1184">CKG59*$C$64*$C$65</f>
        <v>0</v>
      </c>
      <c r="CKI65" s="1366">
        <f t="shared" ref="CKI65" si="1185">CKI59*$C$64*$C$65</f>
        <v>0</v>
      </c>
      <c r="CKK65" s="1366">
        <f t="shared" ref="CKK65" si="1186">CKK59*$C$64*$C$65</f>
        <v>0</v>
      </c>
      <c r="CKM65" s="1366">
        <f t="shared" ref="CKM65" si="1187">CKM59*$C$64*$C$65</f>
        <v>0</v>
      </c>
      <c r="CKO65" s="1366">
        <f t="shared" ref="CKO65" si="1188">CKO59*$C$64*$C$65</f>
        <v>0</v>
      </c>
      <c r="CKQ65" s="1366">
        <f t="shared" ref="CKQ65" si="1189">CKQ59*$C$64*$C$65</f>
        <v>0</v>
      </c>
      <c r="CKS65" s="1366">
        <f t="shared" ref="CKS65" si="1190">CKS59*$C$64*$C$65</f>
        <v>0</v>
      </c>
      <c r="CKU65" s="1366">
        <f t="shared" ref="CKU65" si="1191">CKU59*$C$64*$C$65</f>
        <v>0</v>
      </c>
      <c r="CKW65" s="1366">
        <f t="shared" ref="CKW65" si="1192">CKW59*$C$64*$C$65</f>
        <v>0</v>
      </c>
      <c r="CKY65" s="1366">
        <f t="shared" ref="CKY65" si="1193">CKY59*$C$64*$C$65</f>
        <v>0</v>
      </c>
      <c r="CLA65" s="1366">
        <f t="shared" ref="CLA65" si="1194">CLA59*$C$64*$C$65</f>
        <v>0</v>
      </c>
      <c r="CLC65" s="1366">
        <f t="shared" ref="CLC65" si="1195">CLC59*$C$64*$C$65</f>
        <v>0</v>
      </c>
      <c r="CLE65" s="1366">
        <f t="shared" ref="CLE65" si="1196">CLE59*$C$64*$C$65</f>
        <v>0</v>
      </c>
      <c r="CLG65" s="1366">
        <f t="shared" ref="CLG65" si="1197">CLG59*$C$64*$C$65</f>
        <v>0</v>
      </c>
      <c r="CLI65" s="1366">
        <f t="shared" ref="CLI65" si="1198">CLI59*$C$64*$C$65</f>
        <v>0</v>
      </c>
      <c r="CLK65" s="1366">
        <f t="shared" ref="CLK65" si="1199">CLK59*$C$64*$C$65</f>
        <v>0</v>
      </c>
      <c r="CLM65" s="1366">
        <f t="shared" ref="CLM65" si="1200">CLM59*$C$64*$C$65</f>
        <v>0</v>
      </c>
      <c r="CLO65" s="1366">
        <f t="shared" ref="CLO65" si="1201">CLO59*$C$64*$C$65</f>
        <v>0</v>
      </c>
      <c r="CLQ65" s="1366">
        <f t="shared" ref="CLQ65" si="1202">CLQ59*$C$64*$C$65</f>
        <v>0</v>
      </c>
      <c r="CLS65" s="1366">
        <f t="shared" ref="CLS65" si="1203">CLS59*$C$64*$C$65</f>
        <v>0</v>
      </c>
      <c r="CLU65" s="1366">
        <f t="shared" ref="CLU65" si="1204">CLU59*$C$64*$C$65</f>
        <v>0</v>
      </c>
      <c r="CLW65" s="1366">
        <f t="shared" ref="CLW65" si="1205">CLW59*$C$64*$C$65</f>
        <v>0</v>
      </c>
      <c r="CLY65" s="1366">
        <f t="shared" ref="CLY65" si="1206">CLY59*$C$64*$C$65</f>
        <v>0</v>
      </c>
      <c r="CMA65" s="1366">
        <f t="shared" ref="CMA65" si="1207">CMA59*$C$64*$C$65</f>
        <v>0</v>
      </c>
      <c r="CMC65" s="1366">
        <f t="shared" ref="CMC65" si="1208">CMC59*$C$64*$C$65</f>
        <v>0</v>
      </c>
      <c r="CME65" s="1366">
        <f t="shared" ref="CME65" si="1209">CME59*$C$64*$C$65</f>
        <v>0</v>
      </c>
      <c r="CMG65" s="1366">
        <f t="shared" ref="CMG65" si="1210">CMG59*$C$64*$C$65</f>
        <v>0</v>
      </c>
      <c r="CMI65" s="1366">
        <f t="shared" ref="CMI65" si="1211">CMI59*$C$64*$C$65</f>
        <v>0</v>
      </c>
      <c r="CMK65" s="1366">
        <f t="shared" ref="CMK65" si="1212">CMK59*$C$64*$C$65</f>
        <v>0</v>
      </c>
      <c r="CMM65" s="1366">
        <f t="shared" ref="CMM65" si="1213">CMM59*$C$64*$C$65</f>
        <v>0</v>
      </c>
      <c r="CMO65" s="1366">
        <f t="shared" ref="CMO65" si="1214">CMO59*$C$64*$C$65</f>
        <v>0</v>
      </c>
      <c r="CMQ65" s="1366">
        <f t="shared" ref="CMQ65" si="1215">CMQ59*$C$64*$C$65</f>
        <v>0</v>
      </c>
      <c r="CMS65" s="1366">
        <f t="shared" ref="CMS65" si="1216">CMS59*$C$64*$C$65</f>
        <v>0</v>
      </c>
      <c r="CMU65" s="1366">
        <f t="shared" ref="CMU65" si="1217">CMU59*$C$64*$C$65</f>
        <v>0</v>
      </c>
      <c r="CMW65" s="1366">
        <f t="shared" ref="CMW65" si="1218">CMW59*$C$64*$C$65</f>
        <v>0</v>
      </c>
      <c r="CMY65" s="1366">
        <f t="shared" ref="CMY65" si="1219">CMY59*$C$64*$C$65</f>
        <v>0</v>
      </c>
      <c r="CNA65" s="1366">
        <f t="shared" ref="CNA65" si="1220">CNA59*$C$64*$C$65</f>
        <v>0</v>
      </c>
      <c r="CNC65" s="1366">
        <f t="shared" ref="CNC65" si="1221">CNC59*$C$64*$C$65</f>
        <v>0</v>
      </c>
      <c r="CNE65" s="1366">
        <f t="shared" ref="CNE65" si="1222">CNE59*$C$64*$C$65</f>
        <v>0</v>
      </c>
      <c r="CNG65" s="1366">
        <f t="shared" ref="CNG65" si="1223">CNG59*$C$64*$C$65</f>
        <v>0</v>
      </c>
      <c r="CNI65" s="1366">
        <f t="shared" ref="CNI65" si="1224">CNI59*$C$64*$C$65</f>
        <v>0</v>
      </c>
      <c r="CNK65" s="1366">
        <f t="shared" ref="CNK65" si="1225">CNK59*$C$64*$C$65</f>
        <v>0</v>
      </c>
      <c r="CNM65" s="1366">
        <f t="shared" ref="CNM65" si="1226">CNM59*$C$64*$C$65</f>
        <v>0</v>
      </c>
      <c r="CNO65" s="1366">
        <f t="shared" ref="CNO65" si="1227">CNO59*$C$64*$C$65</f>
        <v>0</v>
      </c>
      <c r="CNQ65" s="1366">
        <f t="shared" ref="CNQ65" si="1228">CNQ59*$C$64*$C$65</f>
        <v>0</v>
      </c>
      <c r="CNS65" s="1366">
        <f t="shared" ref="CNS65" si="1229">CNS59*$C$64*$C$65</f>
        <v>0</v>
      </c>
      <c r="CNU65" s="1366">
        <f t="shared" ref="CNU65" si="1230">CNU59*$C$64*$C$65</f>
        <v>0</v>
      </c>
      <c r="CNW65" s="1366">
        <f t="shared" ref="CNW65" si="1231">CNW59*$C$64*$C$65</f>
        <v>0</v>
      </c>
      <c r="CNY65" s="1366">
        <f t="shared" ref="CNY65" si="1232">CNY59*$C$64*$C$65</f>
        <v>0</v>
      </c>
      <c r="COA65" s="1366">
        <f t="shared" ref="COA65" si="1233">COA59*$C$64*$C$65</f>
        <v>0</v>
      </c>
      <c r="COC65" s="1366">
        <f t="shared" ref="COC65" si="1234">COC59*$C$64*$C$65</f>
        <v>0</v>
      </c>
      <c r="COE65" s="1366">
        <f t="shared" ref="COE65" si="1235">COE59*$C$64*$C$65</f>
        <v>0</v>
      </c>
      <c r="COG65" s="1366">
        <f t="shared" ref="COG65" si="1236">COG59*$C$64*$C$65</f>
        <v>0</v>
      </c>
      <c r="COI65" s="1366">
        <f t="shared" ref="COI65" si="1237">COI59*$C$64*$C$65</f>
        <v>0</v>
      </c>
      <c r="COK65" s="1366">
        <f t="shared" ref="COK65" si="1238">COK59*$C$64*$C$65</f>
        <v>0</v>
      </c>
      <c r="COM65" s="1366">
        <f t="shared" ref="COM65" si="1239">COM59*$C$64*$C$65</f>
        <v>0</v>
      </c>
      <c r="COO65" s="1366">
        <f t="shared" ref="COO65" si="1240">COO59*$C$64*$C$65</f>
        <v>0</v>
      </c>
      <c r="COQ65" s="1366">
        <f t="shared" ref="COQ65" si="1241">COQ59*$C$64*$C$65</f>
        <v>0</v>
      </c>
      <c r="COS65" s="1366">
        <f t="shared" ref="COS65" si="1242">COS59*$C$64*$C$65</f>
        <v>0</v>
      </c>
      <c r="COU65" s="1366">
        <f t="shared" ref="COU65" si="1243">COU59*$C$64*$C$65</f>
        <v>0</v>
      </c>
      <c r="COW65" s="1366">
        <f t="shared" ref="COW65" si="1244">COW59*$C$64*$C$65</f>
        <v>0</v>
      </c>
      <c r="COY65" s="1366">
        <f t="shared" ref="COY65" si="1245">COY59*$C$64*$C$65</f>
        <v>0</v>
      </c>
      <c r="CPA65" s="1366">
        <f t="shared" ref="CPA65" si="1246">CPA59*$C$64*$C$65</f>
        <v>0</v>
      </c>
      <c r="CPC65" s="1366">
        <f t="shared" ref="CPC65" si="1247">CPC59*$C$64*$C$65</f>
        <v>0</v>
      </c>
      <c r="CPE65" s="1366">
        <f t="shared" ref="CPE65" si="1248">CPE59*$C$64*$C$65</f>
        <v>0</v>
      </c>
      <c r="CPG65" s="1366">
        <f t="shared" ref="CPG65" si="1249">CPG59*$C$64*$C$65</f>
        <v>0</v>
      </c>
      <c r="CPI65" s="1366">
        <f t="shared" ref="CPI65" si="1250">CPI59*$C$64*$C$65</f>
        <v>0</v>
      </c>
      <c r="CPK65" s="1366">
        <f t="shared" ref="CPK65" si="1251">CPK59*$C$64*$C$65</f>
        <v>0</v>
      </c>
      <c r="CPM65" s="1366">
        <f t="shared" ref="CPM65" si="1252">CPM59*$C$64*$C$65</f>
        <v>0</v>
      </c>
      <c r="CPO65" s="1366">
        <f t="shared" ref="CPO65" si="1253">CPO59*$C$64*$C$65</f>
        <v>0</v>
      </c>
      <c r="CPQ65" s="1366">
        <f t="shared" ref="CPQ65" si="1254">CPQ59*$C$64*$C$65</f>
        <v>0</v>
      </c>
      <c r="CPS65" s="1366">
        <f t="shared" ref="CPS65" si="1255">CPS59*$C$64*$C$65</f>
        <v>0</v>
      </c>
      <c r="CPU65" s="1366">
        <f t="shared" ref="CPU65" si="1256">CPU59*$C$64*$C$65</f>
        <v>0</v>
      </c>
      <c r="CPW65" s="1366">
        <f t="shared" ref="CPW65" si="1257">CPW59*$C$64*$C$65</f>
        <v>0</v>
      </c>
      <c r="CPY65" s="1366">
        <f t="shared" ref="CPY65" si="1258">CPY59*$C$64*$C$65</f>
        <v>0</v>
      </c>
      <c r="CQA65" s="1366">
        <f t="shared" ref="CQA65" si="1259">CQA59*$C$64*$C$65</f>
        <v>0</v>
      </c>
      <c r="CQC65" s="1366">
        <f t="shared" ref="CQC65" si="1260">CQC59*$C$64*$C$65</f>
        <v>0</v>
      </c>
      <c r="CQE65" s="1366">
        <f t="shared" ref="CQE65" si="1261">CQE59*$C$64*$C$65</f>
        <v>0</v>
      </c>
      <c r="CQG65" s="1366">
        <f t="shared" ref="CQG65" si="1262">CQG59*$C$64*$C$65</f>
        <v>0</v>
      </c>
      <c r="CQI65" s="1366">
        <f t="shared" ref="CQI65" si="1263">CQI59*$C$64*$C$65</f>
        <v>0</v>
      </c>
      <c r="CQK65" s="1366">
        <f t="shared" ref="CQK65" si="1264">CQK59*$C$64*$C$65</f>
        <v>0</v>
      </c>
      <c r="CQM65" s="1366">
        <f t="shared" ref="CQM65" si="1265">CQM59*$C$64*$C$65</f>
        <v>0</v>
      </c>
      <c r="CQO65" s="1366">
        <f t="shared" ref="CQO65" si="1266">CQO59*$C$64*$C$65</f>
        <v>0</v>
      </c>
      <c r="CQQ65" s="1366">
        <f t="shared" ref="CQQ65" si="1267">CQQ59*$C$64*$C$65</f>
        <v>0</v>
      </c>
      <c r="CQS65" s="1366">
        <f t="shared" ref="CQS65" si="1268">CQS59*$C$64*$C$65</f>
        <v>0</v>
      </c>
      <c r="CQU65" s="1366">
        <f t="shared" ref="CQU65" si="1269">CQU59*$C$64*$C$65</f>
        <v>0</v>
      </c>
      <c r="CQW65" s="1366">
        <f t="shared" ref="CQW65" si="1270">CQW59*$C$64*$C$65</f>
        <v>0</v>
      </c>
      <c r="CQY65" s="1366">
        <f t="shared" ref="CQY65" si="1271">CQY59*$C$64*$C$65</f>
        <v>0</v>
      </c>
      <c r="CRA65" s="1366">
        <f t="shared" ref="CRA65" si="1272">CRA59*$C$64*$C$65</f>
        <v>0</v>
      </c>
      <c r="CRC65" s="1366">
        <f t="shared" ref="CRC65" si="1273">CRC59*$C$64*$C$65</f>
        <v>0</v>
      </c>
      <c r="CRE65" s="1366">
        <f t="shared" ref="CRE65" si="1274">CRE59*$C$64*$C$65</f>
        <v>0</v>
      </c>
      <c r="CRG65" s="1366">
        <f t="shared" ref="CRG65" si="1275">CRG59*$C$64*$C$65</f>
        <v>0</v>
      </c>
      <c r="CRI65" s="1366">
        <f t="shared" ref="CRI65" si="1276">CRI59*$C$64*$C$65</f>
        <v>0</v>
      </c>
      <c r="CRK65" s="1366">
        <f t="shared" ref="CRK65" si="1277">CRK59*$C$64*$C$65</f>
        <v>0</v>
      </c>
      <c r="CRM65" s="1366">
        <f t="shared" ref="CRM65" si="1278">CRM59*$C$64*$C$65</f>
        <v>0</v>
      </c>
      <c r="CRO65" s="1366">
        <f t="shared" ref="CRO65" si="1279">CRO59*$C$64*$C$65</f>
        <v>0</v>
      </c>
      <c r="CRQ65" s="1366">
        <f t="shared" ref="CRQ65" si="1280">CRQ59*$C$64*$C$65</f>
        <v>0</v>
      </c>
      <c r="CRS65" s="1366">
        <f t="shared" ref="CRS65" si="1281">CRS59*$C$64*$C$65</f>
        <v>0</v>
      </c>
      <c r="CRU65" s="1366">
        <f t="shared" ref="CRU65" si="1282">CRU59*$C$64*$C$65</f>
        <v>0</v>
      </c>
      <c r="CRW65" s="1366">
        <f t="shared" ref="CRW65" si="1283">CRW59*$C$64*$C$65</f>
        <v>0</v>
      </c>
      <c r="CRY65" s="1366">
        <f t="shared" ref="CRY65" si="1284">CRY59*$C$64*$C$65</f>
        <v>0</v>
      </c>
      <c r="CSA65" s="1366">
        <f t="shared" ref="CSA65" si="1285">CSA59*$C$64*$C$65</f>
        <v>0</v>
      </c>
      <c r="CSC65" s="1366">
        <f t="shared" ref="CSC65" si="1286">CSC59*$C$64*$C$65</f>
        <v>0</v>
      </c>
      <c r="CSE65" s="1366">
        <f t="shared" ref="CSE65" si="1287">CSE59*$C$64*$C$65</f>
        <v>0</v>
      </c>
      <c r="CSG65" s="1366">
        <f t="shared" ref="CSG65" si="1288">CSG59*$C$64*$C$65</f>
        <v>0</v>
      </c>
      <c r="CSI65" s="1366">
        <f t="shared" ref="CSI65" si="1289">CSI59*$C$64*$C$65</f>
        <v>0</v>
      </c>
      <c r="CSK65" s="1366">
        <f t="shared" ref="CSK65" si="1290">CSK59*$C$64*$C$65</f>
        <v>0</v>
      </c>
      <c r="CSM65" s="1366">
        <f t="shared" ref="CSM65" si="1291">CSM59*$C$64*$C$65</f>
        <v>0</v>
      </c>
      <c r="CSO65" s="1366">
        <f t="shared" ref="CSO65" si="1292">CSO59*$C$64*$C$65</f>
        <v>0</v>
      </c>
      <c r="CSQ65" s="1366">
        <f t="shared" ref="CSQ65" si="1293">CSQ59*$C$64*$C$65</f>
        <v>0</v>
      </c>
      <c r="CSS65" s="1366">
        <f t="shared" ref="CSS65" si="1294">CSS59*$C$64*$C$65</f>
        <v>0</v>
      </c>
      <c r="CSU65" s="1366">
        <f t="shared" ref="CSU65" si="1295">CSU59*$C$64*$C$65</f>
        <v>0</v>
      </c>
      <c r="CSW65" s="1366">
        <f t="shared" ref="CSW65" si="1296">CSW59*$C$64*$C$65</f>
        <v>0</v>
      </c>
      <c r="CSY65" s="1366">
        <f t="shared" ref="CSY65" si="1297">CSY59*$C$64*$C$65</f>
        <v>0</v>
      </c>
      <c r="CTA65" s="1366">
        <f t="shared" ref="CTA65" si="1298">CTA59*$C$64*$C$65</f>
        <v>0</v>
      </c>
      <c r="CTC65" s="1366">
        <f t="shared" ref="CTC65" si="1299">CTC59*$C$64*$C$65</f>
        <v>0</v>
      </c>
      <c r="CTE65" s="1366">
        <f t="shared" ref="CTE65" si="1300">CTE59*$C$64*$C$65</f>
        <v>0</v>
      </c>
      <c r="CTG65" s="1366">
        <f t="shared" ref="CTG65" si="1301">CTG59*$C$64*$C$65</f>
        <v>0</v>
      </c>
      <c r="CTI65" s="1366">
        <f t="shared" ref="CTI65" si="1302">CTI59*$C$64*$C$65</f>
        <v>0</v>
      </c>
      <c r="CTK65" s="1366">
        <f t="shared" ref="CTK65" si="1303">CTK59*$C$64*$C$65</f>
        <v>0</v>
      </c>
      <c r="CTM65" s="1366">
        <f t="shared" ref="CTM65" si="1304">CTM59*$C$64*$C$65</f>
        <v>0</v>
      </c>
      <c r="CTO65" s="1366">
        <f t="shared" ref="CTO65" si="1305">CTO59*$C$64*$C$65</f>
        <v>0</v>
      </c>
      <c r="CTQ65" s="1366">
        <f t="shared" ref="CTQ65" si="1306">CTQ59*$C$64*$C$65</f>
        <v>0</v>
      </c>
      <c r="CTS65" s="1366">
        <f t="shared" ref="CTS65" si="1307">CTS59*$C$64*$C$65</f>
        <v>0</v>
      </c>
      <c r="CTU65" s="1366">
        <f t="shared" ref="CTU65" si="1308">CTU59*$C$64*$C$65</f>
        <v>0</v>
      </c>
      <c r="CTW65" s="1366">
        <f t="shared" ref="CTW65" si="1309">CTW59*$C$64*$C$65</f>
        <v>0</v>
      </c>
      <c r="CTY65" s="1366">
        <f t="shared" ref="CTY65" si="1310">CTY59*$C$64*$C$65</f>
        <v>0</v>
      </c>
      <c r="CUA65" s="1366">
        <f t="shared" ref="CUA65" si="1311">CUA59*$C$64*$C$65</f>
        <v>0</v>
      </c>
      <c r="CUC65" s="1366">
        <f t="shared" ref="CUC65" si="1312">CUC59*$C$64*$C$65</f>
        <v>0</v>
      </c>
      <c r="CUE65" s="1366">
        <f t="shared" ref="CUE65" si="1313">CUE59*$C$64*$C$65</f>
        <v>0</v>
      </c>
      <c r="CUG65" s="1366">
        <f t="shared" ref="CUG65" si="1314">CUG59*$C$64*$C$65</f>
        <v>0</v>
      </c>
      <c r="CUI65" s="1366">
        <f t="shared" ref="CUI65" si="1315">CUI59*$C$64*$C$65</f>
        <v>0</v>
      </c>
      <c r="CUK65" s="1366">
        <f t="shared" ref="CUK65" si="1316">CUK59*$C$64*$C$65</f>
        <v>0</v>
      </c>
      <c r="CUM65" s="1366">
        <f t="shared" ref="CUM65" si="1317">CUM59*$C$64*$C$65</f>
        <v>0</v>
      </c>
      <c r="CUO65" s="1366">
        <f t="shared" ref="CUO65" si="1318">CUO59*$C$64*$C$65</f>
        <v>0</v>
      </c>
      <c r="CUQ65" s="1366">
        <f t="shared" ref="CUQ65" si="1319">CUQ59*$C$64*$C$65</f>
        <v>0</v>
      </c>
      <c r="CUS65" s="1366">
        <f t="shared" ref="CUS65" si="1320">CUS59*$C$64*$C$65</f>
        <v>0</v>
      </c>
      <c r="CUU65" s="1366">
        <f t="shared" ref="CUU65" si="1321">CUU59*$C$64*$C$65</f>
        <v>0</v>
      </c>
      <c r="CUW65" s="1366">
        <f t="shared" ref="CUW65" si="1322">CUW59*$C$64*$C$65</f>
        <v>0</v>
      </c>
      <c r="CUY65" s="1366">
        <f t="shared" ref="CUY65" si="1323">CUY59*$C$64*$C$65</f>
        <v>0</v>
      </c>
      <c r="CVA65" s="1366">
        <f t="shared" ref="CVA65" si="1324">CVA59*$C$64*$C$65</f>
        <v>0</v>
      </c>
      <c r="CVC65" s="1366">
        <f t="shared" ref="CVC65" si="1325">CVC59*$C$64*$C$65</f>
        <v>0</v>
      </c>
      <c r="CVE65" s="1366">
        <f t="shared" ref="CVE65" si="1326">CVE59*$C$64*$C$65</f>
        <v>0</v>
      </c>
      <c r="CVG65" s="1366">
        <f t="shared" ref="CVG65" si="1327">CVG59*$C$64*$C$65</f>
        <v>0</v>
      </c>
      <c r="CVI65" s="1366">
        <f t="shared" ref="CVI65" si="1328">CVI59*$C$64*$C$65</f>
        <v>0</v>
      </c>
      <c r="CVK65" s="1366">
        <f t="shared" ref="CVK65" si="1329">CVK59*$C$64*$C$65</f>
        <v>0</v>
      </c>
      <c r="CVM65" s="1366">
        <f t="shared" ref="CVM65" si="1330">CVM59*$C$64*$C$65</f>
        <v>0</v>
      </c>
      <c r="CVO65" s="1366">
        <f t="shared" ref="CVO65" si="1331">CVO59*$C$64*$C$65</f>
        <v>0</v>
      </c>
      <c r="CVQ65" s="1366">
        <f t="shared" ref="CVQ65" si="1332">CVQ59*$C$64*$C$65</f>
        <v>0</v>
      </c>
      <c r="CVS65" s="1366">
        <f t="shared" ref="CVS65" si="1333">CVS59*$C$64*$C$65</f>
        <v>0</v>
      </c>
      <c r="CVU65" s="1366">
        <f t="shared" ref="CVU65" si="1334">CVU59*$C$64*$C$65</f>
        <v>0</v>
      </c>
      <c r="CVW65" s="1366">
        <f t="shared" ref="CVW65" si="1335">CVW59*$C$64*$C$65</f>
        <v>0</v>
      </c>
      <c r="CVY65" s="1366">
        <f t="shared" ref="CVY65" si="1336">CVY59*$C$64*$C$65</f>
        <v>0</v>
      </c>
      <c r="CWA65" s="1366">
        <f t="shared" ref="CWA65" si="1337">CWA59*$C$64*$C$65</f>
        <v>0</v>
      </c>
      <c r="CWC65" s="1366">
        <f t="shared" ref="CWC65" si="1338">CWC59*$C$64*$C$65</f>
        <v>0</v>
      </c>
      <c r="CWE65" s="1366">
        <f t="shared" ref="CWE65" si="1339">CWE59*$C$64*$C$65</f>
        <v>0</v>
      </c>
      <c r="CWG65" s="1366">
        <f t="shared" ref="CWG65" si="1340">CWG59*$C$64*$C$65</f>
        <v>0</v>
      </c>
      <c r="CWI65" s="1366">
        <f t="shared" ref="CWI65" si="1341">CWI59*$C$64*$C$65</f>
        <v>0</v>
      </c>
      <c r="CWK65" s="1366">
        <f t="shared" ref="CWK65" si="1342">CWK59*$C$64*$C$65</f>
        <v>0</v>
      </c>
      <c r="CWM65" s="1366">
        <f t="shared" ref="CWM65" si="1343">CWM59*$C$64*$C$65</f>
        <v>0</v>
      </c>
      <c r="CWO65" s="1366">
        <f t="shared" ref="CWO65" si="1344">CWO59*$C$64*$C$65</f>
        <v>0</v>
      </c>
      <c r="CWQ65" s="1366">
        <f t="shared" ref="CWQ65" si="1345">CWQ59*$C$64*$C$65</f>
        <v>0</v>
      </c>
      <c r="CWS65" s="1366">
        <f t="shared" ref="CWS65" si="1346">CWS59*$C$64*$C$65</f>
        <v>0</v>
      </c>
      <c r="CWU65" s="1366">
        <f t="shared" ref="CWU65" si="1347">CWU59*$C$64*$C$65</f>
        <v>0</v>
      </c>
      <c r="CWW65" s="1366">
        <f t="shared" ref="CWW65" si="1348">CWW59*$C$64*$C$65</f>
        <v>0</v>
      </c>
      <c r="CWY65" s="1366">
        <f t="shared" ref="CWY65" si="1349">CWY59*$C$64*$C$65</f>
        <v>0</v>
      </c>
      <c r="CXA65" s="1366">
        <f t="shared" ref="CXA65" si="1350">CXA59*$C$64*$C$65</f>
        <v>0</v>
      </c>
      <c r="CXC65" s="1366">
        <f t="shared" ref="CXC65" si="1351">CXC59*$C$64*$C$65</f>
        <v>0</v>
      </c>
      <c r="CXE65" s="1366">
        <f t="shared" ref="CXE65" si="1352">CXE59*$C$64*$C$65</f>
        <v>0</v>
      </c>
      <c r="CXG65" s="1366">
        <f t="shared" ref="CXG65" si="1353">CXG59*$C$64*$C$65</f>
        <v>0</v>
      </c>
      <c r="CXI65" s="1366">
        <f t="shared" ref="CXI65" si="1354">CXI59*$C$64*$C$65</f>
        <v>0</v>
      </c>
      <c r="CXK65" s="1366">
        <f t="shared" ref="CXK65" si="1355">CXK59*$C$64*$C$65</f>
        <v>0</v>
      </c>
      <c r="CXM65" s="1366">
        <f t="shared" ref="CXM65" si="1356">CXM59*$C$64*$C$65</f>
        <v>0</v>
      </c>
      <c r="CXO65" s="1366">
        <f t="shared" ref="CXO65" si="1357">CXO59*$C$64*$C$65</f>
        <v>0</v>
      </c>
      <c r="CXQ65" s="1366">
        <f t="shared" ref="CXQ65" si="1358">CXQ59*$C$64*$C$65</f>
        <v>0</v>
      </c>
      <c r="CXS65" s="1366">
        <f t="shared" ref="CXS65" si="1359">CXS59*$C$64*$C$65</f>
        <v>0</v>
      </c>
      <c r="CXU65" s="1366">
        <f t="shared" ref="CXU65" si="1360">CXU59*$C$64*$C$65</f>
        <v>0</v>
      </c>
      <c r="CXW65" s="1366">
        <f t="shared" ref="CXW65" si="1361">CXW59*$C$64*$C$65</f>
        <v>0</v>
      </c>
      <c r="CXY65" s="1366">
        <f t="shared" ref="CXY65" si="1362">CXY59*$C$64*$C$65</f>
        <v>0</v>
      </c>
      <c r="CYA65" s="1366">
        <f t="shared" ref="CYA65" si="1363">CYA59*$C$64*$C$65</f>
        <v>0</v>
      </c>
      <c r="CYC65" s="1366">
        <f t="shared" ref="CYC65" si="1364">CYC59*$C$64*$C$65</f>
        <v>0</v>
      </c>
      <c r="CYE65" s="1366">
        <f t="shared" ref="CYE65" si="1365">CYE59*$C$64*$C$65</f>
        <v>0</v>
      </c>
      <c r="CYG65" s="1366">
        <f t="shared" ref="CYG65" si="1366">CYG59*$C$64*$C$65</f>
        <v>0</v>
      </c>
      <c r="CYI65" s="1366">
        <f t="shared" ref="CYI65" si="1367">CYI59*$C$64*$C$65</f>
        <v>0</v>
      </c>
      <c r="CYK65" s="1366">
        <f t="shared" ref="CYK65" si="1368">CYK59*$C$64*$C$65</f>
        <v>0</v>
      </c>
      <c r="CYM65" s="1366">
        <f t="shared" ref="CYM65" si="1369">CYM59*$C$64*$C$65</f>
        <v>0</v>
      </c>
      <c r="CYO65" s="1366">
        <f t="shared" ref="CYO65" si="1370">CYO59*$C$64*$C$65</f>
        <v>0</v>
      </c>
      <c r="CYQ65" s="1366">
        <f t="shared" ref="CYQ65" si="1371">CYQ59*$C$64*$C$65</f>
        <v>0</v>
      </c>
      <c r="CYS65" s="1366">
        <f t="shared" ref="CYS65" si="1372">CYS59*$C$64*$C$65</f>
        <v>0</v>
      </c>
      <c r="CYU65" s="1366">
        <f t="shared" ref="CYU65" si="1373">CYU59*$C$64*$C$65</f>
        <v>0</v>
      </c>
      <c r="CYW65" s="1366">
        <f t="shared" ref="CYW65" si="1374">CYW59*$C$64*$C$65</f>
        <v>0</v>
      </c>
      <c r="CYY65" s="1366">
        <f t="shared" ref="CYY65" si="1375">CYY59*$C$64*$C$65</f>
        <v>0</v>
      </c>
      <c r="CZA65" s="1366">
        <f t="shared" ref="CZA65" si="1376">CZA59*$C$64*$C$65</f>
        <v>0</v>
      </c>
      <c r="CZC65" s="1366">
        <f t="shared" ref="CZC65" si="1377">CZC59*$C$64*$C$65</f>
        <v>0</v>
      </c>
      <c r="CZE65" s="1366">
        <f t="shared" ref="CZE65" si="1378">CZE59*$C$64*$C$65</f>
        <v>0</v>
      </c>
      <c r="CZG65" s="1366">
        <f t="shared" ref="CZG65" si="1379">CZG59*$C$64*$C$65</f>
        <v>0</v>
      </c>
      <c r="CZI65" s="1366">
        <f t="shared" ref="CZI65" si="1380">CZI59*$C$64*$C$65</f>
        <v>0</v>
      </c>
      <c r="CZK65" s="1366">
        <f t="shared" ref="CZK65" si="1381">CZK59*$C$64*$C$65</f>
        <v>0</v>
      </c>
      <c r="CZM65" s="1366">
        <f t="shared" ref="CZM65" si="1382">CZM59*$C$64*$C$65</f>
        <v>0</v>
      </c>
      <c r="CZO65" s="1366">
        <f t="shared" ref="CZO65" si="1383">CZO59*$C$64*$C$65</f>
        <v>0</v>
      </c>
      <c r="CZQ65" s="1366">
        <f t="shared" ref="CZQ65" si="1384">CZQ59*$C$64*$C$65</f>
        <v>0</v>
      </c>
      <c r="CZS65" s="1366">
        <f t="shared" ref="CZS65" si="1385">CZS59*$C$64*$C$65</f>
        <v>0</v>
      </c>
      <c r="CZU65" s="1366">
        <f t="shared" ref="CZU65" si="1386">CZU59*$C$64*$C$65</f>
        <v>0</v>
      </c>
      <c r="CZW65" s="1366">
        <f t="shared" ref="CZW65" si="1387">CZW59*$C$64*$C$65</f>
        <v>0</v>
      </c>
      <c r="CZY65" s="1366">
        <f t="shared" ref="CZY65" si="1388">CZY59*$C$64*$C$65</f>
        <v>0</v>
      </c>
      <c r="DAA65" s="1366">
        <f t="shared" ref="DAA65" si="1389">DAA59*$C$64*$C$65</f>
        <v>0</v>
      </c>
      <c r="DAC65" s="1366">
        <f t="shared" ref="DAC65" si="1390">DAC59*$C$64*$C$65</f>
        <v>0</v>
      </c>
      <c r="DAE65" s="1366">
        <f t="shared" ref="DAE65" si="1391">DAE59*$C$64*$C$65</f>
        <v>0</v>
      </c>
      <c r="DAG65" s="1366">
        <f t="shared" ref="DAG65" si="1392">DAG59*$C$64*$C$65</f>
        <v>0</v>
      </c>
      <c r="DAI65" s="1366">
        <f t="shared" ref="DAI65" si="1393">DAI59*$C$64*$C$65</f>
        <v>0</v>
      </c>
      <c r="DAK65" s="1366">
        <f t="shared" ref="DAK65" si="1394">DAK59*$C$64*$C$65</f>
        <v>0</v>
      </c>
      <c r="DAM65" s="1366">
        <f t="shared" ref="DAM65" si="1395">DAM59*$C$64*$C$65</f>
        <v>0</v>
      </c>
      <c r="DAO65" s="1366">
        <f t="shared" ref="DAO65" si="1396">DAO59*$C$64*$C$65</f>
        <v>0</v>
      </c>
      <c r="DAQ65" s="1366">
        <f t="shared" ref="DAQ65" si="1397">DAQ59*$C$64*$C$65</f>
        <v>0</v>
      </c>
      <c r="DAS65" s="1366">
        <f t="shared" ref="DAS65" si="1398">DAS59*$C$64*$C$65</f>
        <v>0</v>
      </c>
      <c r="DAU65" s="1366">
        <f t="shared" ref="DAU65" si="1399">DAU59*$C$64*$C$65</f>
        <v>0</v>
      </c>
      <c r="DAW65" s="1366">
        <f t="shared" ref="DAW65" si="1400">DAW59*$C$64*$C$65</f>
        <v>0</v>
      </c>
      <c r="DAY65" s="1366">
        <f t="shared" ref="DAY65" si="1401">DAY59*$C$64*$C$65</f>
        <v>0</v>
      </c>
      <c r="DBA65" s="1366">
        <f t="shared" ref="DBA65" si="1402">DBA59*$C$64*$C$65</f>
        <v>0</v>
      </c>
      <c r="DBC65" s="1366">
        <f t="shared" ref="DBC65" si="1403">DBC59*$C$64*$C$65</f>
        <v>0</v>
      </c>
      <c r="DBE65" s="1366">
        <f t="shared" ref="DBE65" si="1404">DBE59*$C$64*$C$65</f>
        <v>0</v>
      </c>
      <c r="DBG65" s="1366">
        <f t="shared" ref="DBG65" si="1405">DBG59*$C$64*$C$65</f>
        <v>0</v>
      </c>
      <c r="DBI65" s="1366">
        <f t="shared" ref="DBI65" si="1406">DBI59*$C$64*$C$65</f>
        <v>0</v>
      </c>
      <c r="DBK65" s="1366">
        <f t="shared" ref="DBK65" si="1407">DBK59*$C$64*$C$65</f>
        <v>0</v>
      </c>
      <c r="DBM65" s="1366">
        <f t="shared" ref="DBM65" si="1408">DBM59*$C$64*$C$65</f>
        <v>0</v>
      </c>
      <c r="DBO65" s="1366">
        <f t="shared" ref="DBO65" si="1409">DBO59*$C$64*$C$65</f>
        <v>0</v>
      </c>
      <c r="DBQ65" s="1366">
        <f t="shared" ref="DBQ65" si="1410">DBQ59*$C$64*$C$65</f>
        <v>0</v>
      </c>
      <c r="DBS65" s="1366">
        <f t="shared" ref="DBS65" si="1411">DBS59*$C$64*$C$65</f>
        <v>0</v>
      </c>
      <c r="DBU65" s="1366">
        <f t="shared" ref="DBU65" si="1412">DBU59*$C$64*$C$65</f>
        <v>0</v>
      </c>
      <c r="DBW65" s="1366">
        <f t="shared" ref="DBW65" si="1413">DBW59*$C$64*$C$65</f>
        <v>0</v>
      </c>
      <c r="DBY65" s="1366">
        <f t="shared" ref="DBY65" si="1414">DBY59*$C$64*$C$65</f>
        <v>0</v>
      </c>
      <c r="DCA65" s="1366">
        <f t="shared" ref="DCA65" si="1415">DCA59*$C$64*$C$65</f>
        <v>0</v>
      </c>
      <c r="DCC65" s="1366">
        <f t="shared" ref="DCC65" si="1416">DCC59*$C$64*$C$65</f>
        <v>0</v>
      </c>
      <c r="DCE65" s="1366">
        <f t="shared" ref="DCE65" si="1417">DCE59*$C$64*$C$65</f>
        <v>0</v>
      </c>
      <c r="DCG65" s="1366">
        <f t="shared" ref="DCG65" si="1418">DCG59*$C$64*$C$65</f>
        <v>0</v>
      </c>
      <c r="DCI65" s="1366">
        <f t="shared" ref="DCI65" si="1419">DCI59*$C$64*$C$65</f>
        <v>0</v>
      </c>
      <c r="DCK65" s="1366">
        <f t="shared" ref="DCK65" si="1420">DCK59*$C$64*$C$65</f>
        <v>0</v>
      </c>
      <c r="DCM65" s="1366">
        <f t="shared" ref="DCM65" si="1421">DCM59*$C$64*$C$65</f>
        <v>0</v>
      </c>
      <c r="DCO65" s="1366">
        <f t="shared" ref="DCO65" si="1422">DCO59*$C$64*$C$65</f>
        <v>0</v>
      </c>
      <c r="DCQ65" s="1366">
        <f t="shared" ref="DCQ65" si="1423">DCQ59*$C$64*$C$65</f>
        <v>0</v>
      </c>
      <c r="DCS65" s="1366">
        <f t="shared" ref="DCS65" si="1424">DCS59*$C$64*$C$65</f>
        <v>0</v>
      </c>
      <c r="DCU65" s="1366">
        <f t="shared" ref="DCU65" si="1425">DCU59*$C$64*$C$65</f>
        <v>0</v>
      </c>
      <c r="DCW65" s="1366">
        <f t="shared" ref="DCW65" si="1426">DCW59*$C$64*$C$65</f>
        <v>0</v>
      </c>
      <c r="DCY65" s="1366">
        <f t="shared" ref="DCY65" si="1427">DCY59*$C$64*$C$65</f>
        <v>0</v>
      </c>
      <c r="DDA65" s="1366">
        <f t="shared" ref="DDA65" si="1428">DDA59*$C$64*$C$65</f>
        <v>0</v>
      </c>
      <c r="DDC65" s="1366">
        <f t="shared" ref="DDC65" si="1429">DDC59*$C$64*$C$65</f>
        <v>0</v>
      </c>
      <c r="DDE65" s="1366">
        <f t="shared" ref="DDE65" si="1430">DDE59*$C$64*$C$65</f>
        <v>0</v>
      </c>
      <c r="DDG65" s="1366">
        <f t="shared" ref="DDG65" si="1431">DDG59*$C$64*$C$65</f>
        <v>0</v>
      </c>
      <c r="DDI65" s="1366">
        <f t="shared" ref="DDI65" si="1432">DDI59*$C$64*$C$65</f>
        <v>0</v>
      </c>
      <c r="DDK65" s="1366">
        <f t="shared" ref="DDK65" si="1433">DDK59*$C$64*$C$65</f>
        <v>0</v>
      </c>
      <c r="DDM65" s="1366">
        <f t="shared" ref="DDM65" si="1434">DDM59*$C$64*$C$65</f>
        <v>0</v>
      </c>
      <c r="DDO65" s="1366">
        <f t="shared" ref="DDO65" si="1435">DDO59*$C$64*$C$65</f>
        <v>0</v>
      </c>
      <c r="DDQ65" s="1366">
        <f t="shared" ref="DDQ65" si="1436">DDQ59*$C$64*$C$65</f>
        <v>0</v>
      </c>
      <c r="DDS65" s="1366">
        <f t="shared" ref="DDS65" si="1437">DDS59*$C$64*$C$65</f>
        <v>0</v>
      </c>
      <c r="DDU65" s="1366">
        <f t="shared" ref="DDU65" si="1438">DDU59*$C$64*$C$65</f>
        <v>0</v>
      </c>
      <c r="DDW65" s="1366">
        <f t="shared" ref="DDW65" si="1439">DDW59*$C$64*$C$65</f>
        <v>0</v>
      </c>
      <c r="DDY65" s="1366">
        <f t="shared" ref="DDY65" si="1440">DDY59*$C$64*$C$65</f>
        <v>0</v>
      </c>
      <c r="DEA65" s="1366">
        <f t="shared" ref="DEA65" si="1441">DEA59*$C$64*$C$65</f>
        <v>0</v>
      </c>
      <c r="DEC65" s="1366">
        <f t="shared" ref="DEC65" si="1442">DEC59*$C$64*$C$65</f>
        <v>0</v>
      </c>
      <c r="DEE65" s="1366">
        <f t="shared" ref="DEE65" si="1443">DEE59*$C$64*$C$65</f>
        <v>0</v>
      </c>
      <c r="DEG65" s="1366">
        <f t="shared" ref="DEG65" si="1444">DEG59*$C$64*$C$65</f>
        <v>0</v>
      </c>
      <c r="DEI65" s="1366">
        <f t="shared" ref="DEI65" si="1445">DEI59*$C$64*$C$65</f>
        <v>0</v>
      </c>
      <c r="DEK65" s="1366">
        <f t="shared" ref="DEK65" si="1446">DEK59*$C$64*$C$65</f>
        <v>0</v>
      </c>
      <c r="DEM65" s="1366">
        <f t="shared" ref="DEM65" si="1447">DEM59*$C$64*$C$65</f>
        <v>0</v>
      </c>
      <c r="DEO65" s="1366">
        <f t="shared" ref="DEO65" si="1448">DEO59*$C$64*$C$65</f>
        <v>0</v>
      </c>
      <c r="DEQ65" s="1366">
        <f t="shared" ref="DEQ65" si="1449">DEQ59*$C$64*$C$65</f>
        <v>0</v>
      </c>
      <c r="DES65" s="1366">
        <f t="shared" ref="DES65" si="1450">DES59*$C$64*$C$65</f>
        <v>0</v>
      </c>
      <c r="DEU65" s="1366">
        <f t="shared" ref="DEU65" si="1451">DEU59*$C$64*$C$65</f>
        <v>0</v>
      </c>
      <c r="DEW65" s="1366">
        <f t="shared" ref="DEW65" si="1452">DEW59*$C$64*$C$65</f>
        <v>0</v>
      </c>
      <c r="DEY65" s="1366">
        <f t="shared" ref="DEY65" si="1453">DEY59*$C$64*$C$65</f>
        <v>0</v>
      </c>
      <c r="DFA65" s="1366">
        <f t="shared" ref="DFA65" si="1454">DFA59*$C$64*$C$65</f>
        <v>0</v>
      </c>
      <c r="DFC65" s="1366">
        <f t="shared" ref="DFC65" si="1455">DFC59*$C$64*$C$65</f>
        <v>0</v>
      </c>
      <c r="DFE65" s="1366">
        <f t="shared" ref="DFE65" si="1456">DFE59*$C$64*$C$65</f>
        <v>0</v>
      </c>
      <c r="DFG65" s="1366">
        <f t="shared" ref="DFG65" si="1457">DFG59*$C$64*$C$65</f>
        <v>0</v>
      </c>
      <c r="DFI65" s="1366">
        <f t="shared" ref="DFI65" si="1458">DFI59*$C$64*$C$65</f>
        <v>0</v>
      </c>
      <c r="DFK65" s="1366">
        <f t="shared" ref="DFK65" si="1459">DFK59*$C$64*$C$65</f>
        <v>0</v>
      </c>
      <c r="DFM65" s="1366">
        <f t="shared" ref="DFM65" si="1460">DFM59*$C$64*$C$65</f>
        <v>0</v>
      </c>
      <c r="DFO65" s="1366">
        <f t="shared" ref="DFO65" si="1461">DFO59*$C$64*$C$65</f>
        <v>0</v>
      </c>
      <c r="DFQ65" s="1366">
        <f t="shared" ref="DFQ65" si="1462">DFQ59*$C$64*$C$65</f>
        <v>0</v>
      </c>
      <c r="DFS65" s="1366">
        <f t="shared" ref="DFS65" si="1463">DFS59*$C$64*$C$65</f>
        <v>0</v>
      </c>
      <c r="DFU65" s="1366">
        <f t="shared" ref="DFU65" si="1464">DFU59*$C$64*$C$65</f>
        <v>0</v>
      </c>
      <c r="DFW65" s="1366">
        <f t="shared" ref="DFW65" si="1465">DFW59*$C$64*$C$65</f>
        <v>0</v>
      </c>
      <c r="DFY65" s="1366">
        <f t="shared" ref="DFY65" si="1466">DFY59*$C$64*$C$65</f>
        <v>0</v>
      </c>
      <c r="DGA65" s="1366">
        <f t="shared" ref="DGA65" si="1467">DGA59*$C$64*$C$65</f>
        <v>0</v>
      </c>
      <c r="DGC65" s="1366">
        <f t="shared" ref="DGC65" si="1468">DGC59*$C$64*$C$65</f>
        <v>0</v>
      </c>
      <c r="DGE65" s="1366">
        <f t="shared" ref="DGE65" si="1469">DGE59*$C$64*$C$65</f>
        <v>0</v>
      </c>
      <c r="DGG65" s="1366">
        <f t="shared" ref="DGG65" si="1470">DGG59*$C$64*$C$65</f>
        <v>0</v>
      </c>
      <c r="DGI65" s="1366">
        <f t="shared" ref="DGI65" si="1471">DGI59*$C$64*$C$65</f>
        <v>0</v>
      </c>
      <c r="DGK65" s="1366">
        <f t="shared" ref="DGK65" si="1472">DGK59*$C$64*$C$65</f>
        <v>0</v>
      </c>
      <c r="DGM65" s="1366">
        <f t="shared" ref="DGM65" si="1473">DGM59*$C$64*$C$65</f>
        <v>0</v>
      </c>
      <c r="DGO65" s="1366">
        <f t="shared" ref="DGO65" si="1474">DGO59*$C$64*$C$65</f>
        <v>0</v>
      </c>
      <c r="DGQ65" s="1366">
        <f t="shared" ref="DGQ65" si="1475">DGQ59*$C$64*$C$65</f>
        <v>0</v>
      </c>
      <c r="DGS65" s="1366">
        <f t="shared" ref="DGS65" si="1476">DGS59*$C$64*$C$65</f>
        <v>0</v>
      </c>
      <c r="DGU65" s="1366">
        <f t="shared" ref="DGU65" si="1477">DGU59*$C$64*$C$65</f>
        <v>0</v>
      </c>
      <c r="DGW65" s="1366">
        <f t="shared" ref="DGW65" si="1478">DGW59*$C$64*$C$65</f>
        <v>0</v>
      </c>
      <c r="DGY65" s="1366">
        <f t="shared" ref="DGY65" si="1479">DGY59*$C$64*$C$65</f>
        <v>0</v>
      </c>
      <c r="DHA65" s="1366">
        <f t="shared" ref="DHA65" si="1480">DHA59*$C$64*$C$65</f>
        <v>0</v>
      </c>
      <c r="DHC65" s="1366">
        <f t="shared" ref="DHC65" si="1481">DHC59*$C$64*$C$65</f>
        <v>0</v>
      </c>
      <c r="DHE65" s="1366">
        <f t="shared" ref="DHE65" si="1482">DHE59*$C$64*$C$65</f>
        <v>0</v>
      </c>
      <c r="DHG65" s="1366">
        <f t="shared" ref="DHG65" si="1483">DHG59*$C$64*$C$65</f>
        <v>0</v>
      </c>
      <c r="DHI65" s="1366">
        <f t="shared" ref="DHI65" si="1484">DHI59*$C$64*$C$65</f>
        <v>0</v>
      </c>
      <c r="DHK65" s="1366">
        <f t="shared" ref="DHK65" si="1485">DHK59*$C$64*$C$65</f>
        <v>0</v>
      </c>
      <c r="DHM65" s="1366">
        <f t="shared" ref="DHM65" si="1486">DHM59*$C$64*$C$65</f>
        <v>0</v>
      </c>
      <c r="DHO65" s="1366">
        <f t="shared" ref="DHO65" si="1487">DHO59*$C$64*$C$65</f>
        <v>0</v>
      </c>
      <c r="DHQ65" s="1366">
        <f t="shared" ref="DHQ65" si="1488">DHQ59*$C$64*$C$65</f>
        <v>0</v>
      </c>
      <c r="DHS65" s="1366">
        <f t="shared" ref="DHS65" si="1489">DHS59*$C$64*$C$65</f>
        <v>0</v>
      </c>
      <c r="DHU65" s="1366">
        <f t="shared" ref="DHU65" si="1490">DHU59*$C$64*$C$65</f>
        <v>0</v>
      </c>
      <c r="DHW65" s="1366">
        <f t="shared" ref="DHW65" si="1491">DHW59*$C$64*$C$65</f>
        <v>0</v>
      </c>
      <c r="DHY65" s="1366">
        <f t="shared" ref="DHY65" si="1492">DHY59*$C$64*$C$65</f>
        <v>0</v>
      </c>
      <c r="DIA65" s="1366">
        <f t="shared" ref="DIA65" si="1493">DIA59*$C$64*$C$65</f>
        <v>0</v>
      </c>
      <c r="DIC65" s="1366">
        <f t="shared" ref="DIC65" si="1494">DIC59*$C$64*$C$65</f>
        <v>0</v>
      </c>
      <c r="DIE65" s="1366">
        <f t="shared" ref="DIE65" si="1495">DIE59*$C$64*$C$65</f>
        <v>0</v>
      </c>
      <c r="DIG65" s="1366">
        <f t="shared" ref="DIG65" si="1496">DIG59*$C$64*$C$65</f>
        <v>0</v>
      </c>
      <c r="DII65" s="1366">
        <f t="shared" ref="DII65" si="1497">DII59*$C$64*$C$65</f>
        <v>0</v>
      </c>
      <c r="DIK65" s="1366">
        <f t="shared" ref="DIK65" si="1498">DIK59*$C$64*$C$65</f>
        <v>0</v>
      </c>
      <c r="DIM65" s="1366">
        <f t="shared" ref="DIM65" si="1499">DIM59*$C$64*$C$65</f>
        <v>0</v>
      </c>
      <c r="DIO65" s="1366">
        <f t="shared" ref="DIO65" si="1500">DIO59*$C$64*$C$65</f>
        <v>0</v>
      </c>
      <c r="DIQ65" s="1366">
        <f t="shared" ref="DIQ65" si="1501">DIQ59*$C$64*$C$65</f>
        <v>0</v>
      </c>
      <c r="DIS65" s="1366">
        <f t="shared" ref="DIS65" si="1502">DIS59*$C$64*$C$65</f>
        <v>0</v>
      </c>
      <c r="DIU65" s="1366">
        <f t="shared" ref="DIU65" si="1503">DIU59*$C$64*$C$65</f>
        <v>0</v>
      </c>
      <c r="DIW65" s="1366">
        <f t="shared" ref="DIW65" si="1504">DIW59*$C$64*$C$65</f>
        <v>0</v>
      </c>
      <c r="DIY65" s="1366">
        <f t="shared" ref="DIY65" si="1505">DIY59*$C$64*$C$65</f>
        <v>0</v>
      </c>
      <c r="DJA65" s="1366">
        <f t="shared" ref="DJA65" si="1506">DJA59*$C$64*$C$65</f>
        <v>0</v>
      </c>
      <c r="DJC65" s="1366">
        <f t="shared" ref="DJC65" si="1507">DJC59*$C$64*$C$65</f>
        <v>0</v>
      </c>
      <c r="DJE65" s="1366">
        <f t="shared" ref="DJE65" si="1508">DJE59*$C$64*$C$65</f>
        <v>0</v>
      </c>
      <c r="DJG65" s="1366">
        <f t="shared" ref="DJG65" si="1509">DJG59*$C$64*$C$65</f>
        <v>0</v>
      </c>
      <c r="DJI65" s="1366">
        <f t="shared" ref="DJI65" si="1510">DJI59*$C$64*$C$65</f>
        <v>0</v>
      </c>
      <c r="DJK65" s="1366">
        <f t="shared" ref="DJK65" si="1511">DJK59*$C$64*$C$65</f>
        <v>0</v>
      </c>
      <c r="DJM65" s="1366">
        <f t="shared" ref="DJM65" si="1512">DJM59*$C$64*$C$65</f>
        <v>0</v>
      </c>
      <c r="DJO65" s="1366">
        <f t="shared" ref="DJO65" si="1513">DJO59*$C$64*$C$65</f>
        <v>0</v>
      </c>
      <c r="DJQ65" s="1366">
        <f t="shared" ref="DJQ65" si="1514">DJQ59*$C$64*$C$65</f>
        <v>0</v>
      </c>
      <c r="DJS65" s="1366">
        <f t="shared" ref="DJS65" si="1515">DJS59*$C$64*$C$65</f>
        <v>0</v>
      </c>
      <c r="DJU65" s="1366">
        <f t="shared" ref="DJU65" si="1516">DJU59*$C$64*$C$65</f>
        <v>0</v>
      </c>
      <c r="DJW65" s="1366">
        <f t="shared" ref="DJW65" si="1517">DJW59*$C$64*$C$65</f>
        <v>0</v>
      </c>
      <c r="DJY65" s="1366">
        <f t="shared" ref="DJY65" si="1518">DJY59*$C$64*$C$65</f>
        <v>0</v>
      </c>
      <c r="DKA65" s="1366">
        <f t="shared" ref="DKA65" si="1519">DKA59*$C$64*$C$65</f>
        <v>0</v>
      </c>
      <c r="DKC65" s="1366">
        <f t="shared" ref="DKC65" si="1520">DKC59*$C$64*$C$65</f>
        <v>0</v>
      </c>
      <c r="DKE65" s="1366">
        <f t="shared" ref="DKE65" si="1521">DKE59*$C$64*$C$65</f>
        <v>0</v>
      </c>
      <c r="DKG65" s="1366">
        <f t="shared" ref="DKG65" si="1522">DKG59*$C$64*$C$65</f>
        <v>0</v>
      </c>
      <c r="DKI65" s="1366">
        <f t="shared" ref="DKI65" si="1523">DKI59*$C$64*$C$65</f>
        <v>0</v>
      </c>
      <c r="DKK65" s="1366">
        <f t="shared" ref="DKK65" si="1524">DKK59*$C$64*$C$65</f>
        <v>0</v>
      </c>
      <c r="DKM65" s="1366">
        <f t="shared" ref="DKM65" si="1525">DKM59*$C$64*$C$65</f>
        <v>0</v>
      </c>
      <c r="DKO65" s="1366">
        <f t="shared" ref="DKO65" si="1526">DKO59*$C$64*$C$65</f>
        <v>0</v>
      </c>
      <c r="DKQ65" s="1366">
        <f t="shared" ref="DKQ65" si="1527">DKQ59*$C$64*$C$65</f>
        <v>0</v>
      </c>
      <c r="DKS65" s="1366">
        <f t="shared" ref="DKS65" si="1528">DKS59*$C$64*$C$65</f>
        <v>0</v>
      </c>
      <c r="DKU65" s="1366">
        <f t="shared" ref="DKU65" si="1529">DKU59*$C$64*$C$65</f>
        <v>0</v>
      </c>
      <c r="DKW65" s="1366">
        <f t="shared" ref="DKW65" si="1530">DKW59*$C$64*$C$65</f>
        <v>0</v>
      </c>
      <c r="DKY65" s="1366">
        <f t="shared" ref="DKY65" si="1531">DKY59*$C$64*$C$65</f>
        <v>0</v>
      </c>
      <c r="DLA65" s="1366">
        <f t="shared" ref="DLA65" si="1532">DLA59*$C$64*$C$65</f>
        <v>0</v>
      </c>
      <c r="DLC65" s="1366">
        <f t="shared" ref="DLC65" si="1533">DLC59*$C$64*$C$65</f>
        <v>0</v>
      </c>
      <c r="DLE65" s="1366">
        <f t="shared" ref="DLE65" si="1534">DLE59*$C$64*$C$65</f>
        <v>0</v>
      </c>
      <c r="DLG65" s="1366">
        <f t="shared" ref="DLG65" si="1535">DLG59*$C$64*$C$65</f>
        <v>0</v>
      </c>
      <c r="DLI65" s="1366">
        <f t="shared" ref="DLI65" si="1536">DLI59*$C$64*$C$65</f>
        <v>0</v>
      </c>
      <c r="DLK65" s="1366">
        <f t="shared" ref="DLK65" si="1537">DLK59*$C$64*$C$65</f>
        <v>0</v>
      </c>
      <c r="DLM65" s="1366">
        <f t="shared" ref="DLM65" si="1538">DLM59*$C$64*$C$65</f>
        <v>0</v>
      </c>
      <c r="DLO65" s="1366">
        <f t="shared" ref="DLO65" si="1539">DLO59*$C$64*$C$65</f>
        <v>0</v>
      </c>
      <c r="DLQ65" s="1366">
        <f t="shared" ref="DLQ65" si="1540">DLQ59*$C$64*$C$65</f>
        <v>0</v>
      </c>
      <c r="DLS65" s="1366">
        <f t="shared" ref="DLS65" si="1541">DLS59*$C$64*$C$65</f>
        <v>0</v>
      </c>
      <c r="DLU65" s="1366">
        <f t="shared" ref="DLU65" si="1542">DLU59*$C$64*$C$65</f>
        <v>0</v>
      </c>
      <c r="DLW65" s="1366">
        <f t="shared" ref="DLW65" si="1543">DLW59*$C$64*$C$65</f>
        <v>0</v>
      </c>
      <c r="DLY65" s="1366">
        <f t="shared" ref="DLY65" si="1544">DLY59*$C$64*$C$65</f>
        <v>0</v>
      </c>
      <c r="DMA65" s="1366">
        <f t="shared" ref="DMA65" si="1545">DMA59*$C$64*$C$65</f>
        <v>0</v>
      </c>
      <c r="DMC65" s="1366">
        <f t="shared" ref="DMC65" si="1546">DMC59*$C$64*$C$65</f>
        <v>0</v>
      </c>
      <c r="DME65" s="1366">
        <f t="shared" ref="DME65" si="1547">DME59*$C$64*$C$65</f>
        <v>0</v>
      </c>
      <c r="DMG65" s="1366">
        <f t="shared" ref="DMG65" si="1548">DMG59*$C$64*$C$65</f>
        <v>0</v>
      </c>
      <c r="DMI65" s="1366">
        <f t="shared" ref="DMI65" si="1549">DMI59*$C$64*$C$65</f>
        <v>0</v>
      </c>
      <c r="DMK65" s="1366">
        <f t="shared" ref="DMK65" si="1550">DMK59*$C$64*$C$65</f>
        <v>0</v>
      </c>
      <c r="DMM65" s="1366">
        <f t="shared" ref="DMM65" si="1551">DMM59*$C$64*$C$65</f>
        <v>0</v>
      </c>
      <c r="DMO65" s="1366">
        <f t="shared" ref="DMO65" si="1552">DMO59*$C$64*$C$65</f>
        <v>0</v>
      </c>
      <c r="DMQ65" s="1366">
        <f t="shared" ref="DMQ65" si="1553">DMQ59*$C$64*$C$65</f>
        <v>0</v>
      </c>
      <c r="DMS65" s="1366">
        <f t="shared" ref="DMS65" si="1554">DMS59*$C$64*$C$65</f>
        <v>0</v>
      </c>
      <c r="DMU65" s="1366">
        <f t="shared" ref="DMU65" si="1555">DMU59*$C$64*$C$65</f>
        <v>0</v>
      </c>
      <c r="DMW65" s="1366">
        <f t="shared" ref="DMW65" si="1556">DMW59*$C$64*$C$65</f>
        <v>0</v>
      </c>
      <c r="DMY65" s="1366">
        <f t="shared" ref="DMY65" si="1557">DMY59*$C$64*$C$65</f>
        <v>0</v>
      </c>
      <c r="DNA65" s="1366">
        <f t="shared" ref="DNA65" si="1558">DNA59*$C$64*$C$65</f>
        <v>0</v>
      </c>
      <c r="DNC65" s="1366">
        <f t="shared" ref="DNC65" si="1559">DNC59*$C$64*$C$65</f>
        <v>0</v>
      </c>
      <c r="DNE65" s="1366">
        <f t="shared" ref="DNE65" si="1560">DNE59*$C$64*$C$65</f>
        <v>0</v>
      </c>
      <c r="DNG65" s="1366">
        <f t="shared" ref="DNG65" si="1561">DNG59*$C$64*$C$65</f>
        <v>0</v>
      </c>
      <c r="DNI65" s="1366">
        <f t="shared" ref="DNI65" si="1562">DNI59*$C$64*$C$65</f>
        <v>0</v>
      </c>
      <c r="DNK65" s="1366">
        <f t="shared" ref="DNK65" si="1563">DNK59*$C$64*$C$65</f>
        <v>0</v>
      </c>
      <c r="DNM65" s="1366">
        <f t="shared" ref="DNM65" si="1564">DNM59*$C$64*$C$65</f>
        <v>0</v>
      </c>
      <c r="DNO65" s="1366">
        <f t="shared" ref="DNO65" si="1565">DNO59*$C$64*$C$65</f>
        <v>0</v>
      </c>
      <c r="DNQ65" s="1366">
        <f t="shared" ref="DNQ65" si="1566">DNQ59*$C$64*$C$65</f>
        <v>0</v>
      </c>
      <c r="DNS65" s="1366">
        <f t="shared" ref="DNS65" si="1567">DNS59*$C$64*$C$65</f>
        <v>0</v>
      </c>
      <c r="DNU65" s="1366">
        <f t="shared" ref="DNU65" si="1568">DNU59*$C$64*$C$65</f>
        <v>0</v>
      </c>
      <c r="DNW65" s="1366">
        <f t="shared" ref="DNW65" si="1569">DNW59*$C$64*$C$65</f>
        <v>0</v>
      </c>
      <c r="DNY65" s="1366">
        <f t="shared" ref="DNY65" si="1570">DNY59*$C$64*$C$65</f>
        <v>0</v>
      </c>
      <c r="DOA65" s="1366">
        <f t="shared" ref="DOA65" si="1571">DOA59*$C$64*$C$65</f>
        <v>0</v>
      </c>
      <c r="DOC65" s="1366">
        <f t="shared" ref="DOC65" si="1572">DOC59*$C$64*$C$65</f>
        <v>0</v>
      </c>
      <c r="DOE65" s="1366">
        <f t="shared" ref="DOE65" si="1573">DOE59*$C$64*$C$65</f>
        <v>0</v>
      </c>
      <c r="DOG65" s="1366">
        <f t="shared" ref="DOG65" si="1574">DOG59*$C$64*$C$65</f>
        <v>0</v>
      </c>
      <c r="DOI65" s="1366">
        <f t="shared" ref="DOI65" si="1575">DOI59*$C$64*$C$65</f>
        <v>0</v>
      </c>
      <c r="DOK65" s="1366">
        <f t="shared" ref="DOK65" si="1576">DOK59*$C$64*$C$65</f>
        <v>0</v>
      </c>
      <c r="DOM65" s="1366">
        <f t="shared" ref="DOM65" si="1577">DOM59*$C$64*$C$65</f>
        <v>0</v>
      </c>
      <c r="DOO65" s="1366">
        <f t="shared" ref="DOO65" si="1578">DOO59*$C$64*$C$65</f>
        <v>0</v>
      </c>
      <c r="DOQ65" s="1366">
        <f t="shared" ref="DOQ65" si="1579">DOQ59*$C$64*$C$65</f>
        <v>0</v>
      </c>
      <c r="DOS65" s="1366">
        <f t="shared" ref="DOS65" si="1580">DOS59*$C$64*$C$65</f>
        <v>0</v>
      </c>
      <c r="DOU65" s="1366">
        <f t="shared" ref="DOU65" si="1581">DOU59*$C$64*$C$65</f>
        <v>0</v>
      </c>
      <c r="DOW65" s="1366">
        <f t="shared" ref="DOW65" si="1582">DOW59*$C$64*$C$65</f>
        <v>0</v>
      </c>
      <c r="DOY65" s="1366">
        <f t="shared" ref="DOY65" si="1583">DOY59*$C$64*$C$65</f>
        <v>0</v>
      </c>
      <c r="DPA65" s="1366">
        <f t="shared" ref="DPA65" si="1584">DPA59*$C$64*$C$65</f>
        <v>0</v>
      </c>
      <c r="DPC65" s="1366">
        <f t="shared" ref="DPC65" si="1585">DPC59*$C$64*$C$65</f>
        <v>0</v>
      </c>
      <c r="DPE65" s="1366">
        <f t="shared" ref="DPE65" si="1586">DPE59*$C$64*$C$65</f>
        <v>0</v>
      </c>
      <c r="DPG65" s="1366">
        <f t="shared" ref="DPG65" si="1587">DPG59*$C$64*$C$65</f>
        <v>0</v>
      </c>
      <c r="DPI65" s="1366">
        <f t="shared" ref="DPI65" si="1588">DPI59*$C$64*$C$65</f>
        <v>0</v>
      </c>
      <c r="DPK65" s="1366">
        <f t="shared" ref="DPK65" si="1589">DPK59*$C$64*$C$65</f>
        <v>0</v>
      </c>
      <c r="DPM65" s="1366">
        <f t="shared" ref="DPM65" si="1590">DPM59*$C$64*$C$65</f>
        <v>0</v>
      </c>
      <c r="DPO65" s="1366">
        <f t="shared" ref="DPO65" si="1591">DPO59*$C$64*$C$65</f>
        <v>0</v>
      </c>
      <c r="DPQ65" s="1366">
        <f t="shared" ref="DPQ65" si="1592">DPQ59*$C$64*$C$65</f>
        <v>0</v>
      </c>
      <c r="DPS65" s="1366">
        <f t="shared" ref="DPS65" si="1593">DPS59*$C$64*$C$65</f>
        <v>0</v>
      </c>
      <c r="DPU65" s="1366">
        <f t="shared" ref="DPU65" si="1594">DPU59*$C$64*$C$65</f>
        <v>0</v>
      </c>
      <c r="DPW65" s="1366">
        <f t="shared" ref="DPW65" si="1595">DPW59*$C$64*$C$65</f>
        <v>0</v>
      </c>
      <c r="DPY65" s="1366">
        <f t="shared" ref="DPY65" si="1596">DPY59*$C$64*$C$65</f>
        <v>0</v>
      </c>
      <c r="DQA65" s="1366">
        <f t="shared" ref="DQA65" si="1597">DQA59*$C$64*$C$65</f>
        <v>0</v>
      </c>
      <c r="DQC65" s="1366">
        <f t="shared" ref="DQC65" si="1598">DQC59*$C$64*$C$65</f>
        <v>0</v>
      </c>
      <c r="DQE65" s="1366">
        <f t="shared" ref="DQE65" si="1599">DQE59*$C$64*$C$65</f>
        <v>0</v>
      </c>
      <c r="DQG65" s="1366">
        <f t="shared" ref="DQG65" si="1600">DQG59*$C$64*$C$65</f>
        <v>0</v>
      </c>
      <c r="DQI65" s="1366">
        <f t="shared" ref="DQI65" si="1601">DQI59*$C$64*$C$65</f>
        <v>0</v>
      </c>
      <c r="DQK65" s="1366">
        <f t="shared" ref="DQK65" si="1602">DQK59*$C$64*$C$65</f>
        <v>0</v>
      </c>
      <c r="DQM65" s="1366">
        <f t="shared" ref="DQM65" si="1603">DQM59*$C$64*$C$65</f>
        <v>0</v>
      </c>
      <c r="DQO65" s="1366">
        <f t="shared" ref="DQO65" si="1604">DQO59*$C$64*$C$65</f>
        <v>0</v>
      </c>
      <c r="DQQ65" s="1366">
        <f t="shared" ref="DQQ65" si="1605">DQQ59*$C$64*$C$65</f>
        <v>0</v>
      </c>
      <c r="DQS65" s="1366">
        <f t="shared" ref="DQS65" si="1606">DQS59*$C$64*$C$65</f>
        <v>0</v>
      </c>
      <c r="DQU65" s="1366">
        <f t="shared" ref="DQU65" si="1607">DQU59*$C$64*$C$65</f>
        <v>0</v>
      </c>
      <c r="DQW65" s="1366">
        <f t="shared" ref="DQW65" si="1608">DQW59*$C$64*$C$65</f>
        <v>0</v>
      </c>
      <c r="DQY65" s="1366">
        <f t="shared" ref="DQY65" si="1609">DQY59*$C$64*$C$65</f>
        <v>0</v>
      </c>
      <c r="DRA65" s="1366">
        <f t="shared" ref="DRA65" si="1610">DRA59*$C$64*$C$65</f>
        <v>0</v>
      </c>
      <c r="DRC65" s="1366">
        <f t="shared" ref="DRC65" si="1611">DRC59*$C$64*$C$65</f>
        <v>0</v>
      </c>
      <c r="DRE65" s="1366">
        <f t="shared" ref="DRE65" si="1612">DRE59*$C$64*$C$65</f>
        <v>0</v>
      </c>
      <c r="DRG65" s="1366">
        <f t="shared" ref="DRG65" si="1613">DRG59*$C$64*$C$65</f>
        <v>0</v>
      </c>
      <c r="DRI65" s="1366">
        <f t="shared" ref="DRI65" si="1614">DRI59*$C$64*$C$65</f>
        <v>0</v>
      </c>
      <c r="DRK65" s="1366">
        <f t="shared" ref="DRK65" si="1615">DRK59*$C$64*$C$65</f>
        <v>0</v>
      </c>
      <c r="DRM65" s="1366">
        <f t="shared" ref="DRM65" si="1616">DRM59*$C$64*$C$65</f>
        <v>0</v>
      </c>
      <c r="DRO65" s="1366">
        <f t="shared" ref="DRO65" si="1617">DRO59*$C$64*$C$65</f>
        <v>0</v>
      </c>
      <c r="DRQ65" s="1366">
        <f t="shared" ref="DRQ65" si="1618">DRQ59*$C$64*$C$65</f>
        <v>0</v>
      </c>
      <c r="DRS65" s="1366">
        <f t="shared" ref="DRS65" si="1619">DRS59*$C$64*$C$65</f>
        <v>0</v>
      </c>
      <c r="DRU65" s="1366">
        <f t="shared" ref="DRU65" si="1620">DRU59*$C$64*$C$65</f>
        <v>0</v>
      </c>
      <c r="DRW65" s="1366">
        <f t="shared" ref="DRW65" si="1621">DRW59*$C$64*$C$65</f>
        <v>0</v>
      </c>
      <c r="DRY65" s="1366">
        <f t="shared" ref="DRY65" si="1622">DRY59*$C$64*$C$65</f>
        <v>0</v>
      </c>
      <c r="DSA65" s="1366">
        <f t="shared" ref="DSA65" si="1623">DSA59*$C$64*$C$65</f>
        <v>0</v>
      </c>
      <c r="DSC65" s="1366">
        <f t="shared" ref="DSC65" si="1624">DSC59*$C$64*$C$65</f>
        <v>0</v>
      </c>
      <c r="DSE65" s="1366">
        <f t="shared" ref="DSE65" si="1625">DSE59*$C$64*$C$65</f>
        <v>0</v>
      </c>
      <c r="DSG65" s="1366">
        <f t="shared" ref="DSG65" si="1626">DSG59*$C$64*$C$65</f>
        <v>0</v>
      </c>
      <c r="DSI65" s="1366">
        <f t="shared" ref="DSI65" si="1627">DSI59*$C$64*$C$65</f>
        <v>0</v>
      </c>
      <c r="DSK65" s="1366">
        <f t="shared" ref="DSK65" si="1628">DSK59*$C$64*$C$65</f>
        <v>0</v>
      </c>
      <c r="DSM65" s="1366">
        <f t="shared" ref="DSM65" si="1629">DSM59*$C$64*$C$65</f>
        <v>0</v>
      </c>
      <c r="DSO65" s="1366">
        <f t="shared" ref="DSO65" si="1630">DSO59*$C$64*$C$65</f>
        <v>0</v>
      </c>
      <c r="DSQ65" s="1366">
        <f t="shared" ref="DSQ65" si="1631">DSQ59*$C$64*$C$65</f>
        <v>0</v>
      </c>
      <c r="DSS65" s="1366">
        <f t="shared" ref="DSS65" si="1632">DSS59*$C$64*$C$65</f>
        <v>0</v>
      </c>
      <c r="DSU65" s="1366">
        <f t="shared" ref="DSU65" si="1633">DSU59*$C$64*$C$65</f>
        <v>0</v>
      </c>
      <c r="DSW65" s="1366">
        <f t="shared" ref="DSW65" si="1634">DSW59*$C$64*$C$65</f>
        <v>0</v>
      </c>
      <c r="DSY65" s="1366">
        <f t="shared" ref="DSY65" si="1635">DSY59*$C$64*$C$65</f>
        <v>0</v>
      </c>
      <c r="DTA65" s="1366">
        <f t="shared" ref="DTA65" si="1636">DTA59*$C$64*$C$65</f>
        <v>0</v>
      </c>
      <c r="DTC65" s="1366">
        <f t="shared" ref="DTC65" si="1637">DTC59*$C$64*$C$65</f>
        <v>0</v>
      </c>
      <c r="DTE65" s="1366">
        <f t="shared" ref="DTE65" si="1638">DTE59*$C$64*$C$65</f>
        <v>0</v>
      </c>
      <c r="DTG65" s="1366">
        <f t="shared" ref="DTG65" si="1639">DTG59*$C$64*$C$65</f>
        <v>0</v>
      </c>
      <c r="DTI65" s="1366">
        <f t="shared" ref="DTI65" si="1640">DTI59*$C$64*$C$65</f>
        <v>0</v>
      </c>
      <c r="DTK65" s="1366">
        <f t="shared" ref="DTK65" si="1641">DTK59*$C$64*$C$65</f>
        <v>0</v>
      </c>
      <c r="DTM65" s="1366">
        <f t="shared" ref="DTM65" si="1642">DTM59*$C$64*$C$65</f>
        <v>0</v>
      </c>
      <c r="DTO65" s="1366">
        <f t="shared" ref="DTO65" si="1643">DTO59*$C$64*$C$65</f>
        <v>0</v>
      </c>
      <c r="DTQ65" s="1366">
        <f t="shared" ref="DTQ65" si="1644">DTQ59*$C$64*$C$65</f>
        <v>0</v>
      </c>
      <c r="DTS65" s="1366">
        <f t="shared" ref="DTS65" si="1645">DTS59*$C$64*$C$65</f>
        <v>0</v>
      </c>
      <c r="DTU65" s="1366">
        <f t="shared" ref="DTU65" si="1646">DTU59*$C$64*$C$65</f>
        <v>0</v>
      </c>
      <c r="DTW65" s="1366">
        <f t="shared" ref="DTW65" si="1647">DTW59*$C$64*$C$65</f>
        <v>0</v>
      </c>
      <c r="DTY65" s="1366">
        <f t="shared" ref="DTY65" si="1648">DTY59*$C$64*$C$65</f>
        <v>0</v>
      </c>
      <c r="DUA65" s="1366">
        <f t="shared" ref="DUA65" si="1649">DUA59*$C$64*$C$65</f>
        <v>0</v>
      </c>
      <c r="DUC65" s="1366">
        <f t="shared" ref="DUC65" si="1650">DUC59*$C$64*$C$65</f>
        <v>0</v>
      </c>
      <c r="DUE65" s="1366">
        <f t="shared" ref="DUE65" si="1651">DUE59*$C$64*$C$65</f>
        <v>0</v>
      </c>
      <c r="DUG65" s="1366">
        <f t="shared" ref="DUG65" si="1652">DUG59*$C$64*$C$65</f>
        <v>0</v>
      </c>
      <c r="DUI65" s="1366">
        <f t="shared" ref="DUI65" si="1653">DUI59*$C$64*$C$65</f>
        <v>0</v>
      </c>
      <c r="DUK65" s="1366">
        <f t="shared" ref="DUK65" si="1654">DUK59*$C$64*$C$65</f>
        <v>0</v>
      </c>
      <c r="DUM65" s="1366">
        <f t="shared" ref="DUM65" si="1655">DUM59*$C$64*$C$65</f>
        <v>0</v>
      </c>
      <c r="DUO65" s="1366">
        <f t="shared" ref="DUO65" si="1656">DUO59*$C$64*$C$65</f>
        <v>0</v>
      </c>
      <c r="DUQ65" s="1366">
        <f t="shared" ref="DUQ65" si="1657">DUQ59*$C$64*$C$65</f>
        <v>0</v>
      </c>
      <c r="DUS65" s="1366">
        <f t="shared" ref="DUS65" si="1658">DUS59*$C$64*$C$65</f>
        <v>0</v>
      </c>
      <c r="DUU65" s="1366">
        <f t="shared" ref="DUU65" si="1659">DUU59*$C$64*$C$65</f>
        <v>0</v>
      </c>
      <c r="DUW65" s="1366">
        <f t="shared" ref="DUW65" si="1660">DUW59*$C$64*$C$65</f>
        <v>0</v>
      </c>
      <c r="DUY65" s="1366">
        <f t="shared" ref="DUY65" si="1661">DUY59*$C$64*$C$65</f>
        <v>0</v>
      </c>
      <c r="DVA65" s="1366">
        <f t="shared" ref="DVA65" si="1662">DVA59*$C$64*$C$65</f>
        <v>0</v>
      </c>
      <c r="DVC65" s="1366">
        <f t="shared" ref="DVC65" si="1663">DVC59*$C$64*$C$65</f>
        <v>0</v>
      </c>
      <c r="DVE65" s="1366">
        <f t="shared" ref="DVE65" si="1664">DVE59*$C$64*$C$65</f>
        <v>0</v>
      </c>
      <c r="DVG65" s="1366">
        <f t="shared" ref="DVG65" si="1665">DVG59*$C$64*$C$65</f>
        <v>0</v>
      </c>
      <c r="DVI65" s="1366">
        <f t="shared" ref="DVI65" si="1666">DVI59*$C$64*$C$65</f>
        <v>0</v>
      </c>
      <c r="DVK65" s="1366">
        <f t="shared" ref="DVK65" si="1667">DVK59*$C$64*$C$65</f>
        <v>0</v>
      </c>
      <c r="DVM65" s="1366">
        <f t="shared" ref="DVM65" si="1668">DVM59*$C$64*$C$65</f>
        <v>0</v>
      </c>
      <c r="DVO65" s="1366">
        <f t="shared" ref="DVO65" si="1669">DVO59*$C$64*$C$65</f>
        <v>0</v>
      </c>
      <c r="DVQ65" s="1366">
        <f t="shared" ref="DVQ65" si="1670">DVQ59*$C$64*$C$65</f>
        <v>0</v>
      </c>
      <c r="DVS65" s="1366">
        <f t="shared" ref="DVS65" si="1671">DVS59*$C$64*$C$65</f>
        <v>0</v>
      </c>
      <c r="DVU65" s="1366">
        <f t="shared" ref="DVU65" si="1672">DVU59*$C$64*$C$65</f>
        <v>0</v>
      </c>
      <c r="DVW65" s="1366">
        <f t="shared" ref="DVW65" si="1673">DVW59*$C$64*$C$65</f>
        <v>0</v>
      </c>
      <c r="DVY65" s="1366">
        <f t="shared" ref="DVY65" si="1674">DVY59*$C$64*$C$65</f>
        <v>0</v>
      </c>
      <c r="DWA65" s="1366">
        <f t="shared" ref="DWA65" si="1675">DWA59*$C$64*$C$65</f>
        <v>0</v>
      </c>
      <c r="DWC65" s="1366">
        <f t="shared" ref="DWC65" si="1676">DWC59*$C$64*$C$65</f>
        <v>0</v>
      </c>
      <c r="DWE65" s="1366">
        <f t="shared" ref="DWE65" si="1677">DWE59*$C$64*$C$65</f>
        <v>0</v>
      </c>
      <c r="DWG65" s="1366">
        <f t="shared" ref="DWG65" si="1678">DWG59*$C$64*$C$65</f>
        <v>0</v>
      </c>
      <c r="DWI65" s="1366">
        <f t="shared" ref="DWI65" si="1679">DWI59*$C$64*$C$65</f>
        <v>0</v>
      </c>
      <c r="DWK65" s="1366">
        <f t="shared" ref="DWK65" si="1680">DWK59*$C$64*$C$65</f>
        <v>0</v>
      </c>
      <c r="DWM65" s="1366">
        <f t="shared" ref="DWM65" si="1681">DWM59*$C$64*$C$65</f>
        <v>0</v>
      </c>
      <c r="DWO65" s="1366">
        <f t="shared" ref="DWO65" si="1682">DWO59*$C$64*$C$65</f>
        <v>0</v>
      </c>
      <c r="DWQ65" s="1366">
        <f t="shared" ref="DWQ65" si="1683">DWQ59*$C$64*$C$65</f>
        <v>0</v>
      </c>
      <c r="DWS65" s="1366">
        <f t="shared" ref="DWS65" si="1684">DWS59*$C$64*$C$65</f>
        <v>0</v>
      </c>
      <c r="DWU65" s="1366">
        <f t="shared" ref="DWU65" si="1685">DWU59*$C$64*$C$65</f>
        <v>0</v>
      </c>
      <c r="DWW65" s="1366">
        <f t="shared" ref="DWW65" si="1686">DWW59*$C$64*$C$65</f>
        <v>0</v>
      </c>
      <c r="DWY65" s="1366">
        <f t="shared" ref="DWY65" si="1687">DWY59*$C$64*$C$65</f>
        <v>0</v>
      </c>
      <c r="DXA65" s="1366">
        <f t="shared" ref="DXA65" si="1688">DXA59*$C$64*$C$65</f>
        <v>0</v>
      </c>
      <c r="DXC65" s="1366">
        <f t="shared" ref="DXC65" si="1689">DXC59*$C$64*$C$65</f>
        <v>0</v>
      </c>
      <c r="DXE65" s="1366">
        <f t="shared" ref="DXE65" si="1690">DXE59*$C$64*$C$65</f>
        <v>0</v>
      </c>
      <c r="DXG65" s="1366">
        <f t="shared" ref="DXG65" si="1691">DXG59*$C$64*$C$65</f>
        <v>0</v>
      </c>
      <c r="DXI65" s="1366">
        <f t="shared" ref="DXI65" si="1692">DXI59*$C$64*$C$65</f>
        <v>0</v>
      </c>
      <c r="DXK65" s="1366">
        <f t="shared" ref="DXK65" si="1693">DXK59*$C$64*$C$65</f>
        <v>0</v>
      </c>
      <c r="DXM65" s="1366">
        <f t="shared" ref="DXM65" si="1694">DXM59*$C$64*$C$65</f>
        <v>0</v>
      </c>
      <c r="DXO65" s="1366">
        <f t="shared" ref="DXO65" si="1695">DXO59*$C$64*$C$65</f>
        <v>0</v>
      </c>
      <c r="DXQ65" s="1366">
        <f t="shared" ref="DXQ65" si="1696">DXQ59*$C$64*$C$65</f>
        <v>0</v>
      </c>
      <c r="DXS65" s="1366">
        <f t="shared" ref="DXS65" si="1697">DXS59*$C$64*$C$65</f>
        <v>0</v>
      </c>
      <c r="DXU65" s="1366">
        <f t="shared" ref="DXU65" si="1698">DXU59*$C$64*$C$65</f>
        <v>0</v>
      </c>
      <c r="DXW65" s="1366">
        <f t="shared" ref="DXW65" si="1699">DXW59*$C$64*$C$65</f>
        <v>0</v>
      </c>
      <c r="DXY65" s="1366">
        <f t="shared" ref="DXY65" si="1700">DXY59*$C$64*$C$65</f>
        <v>0</v>
      </c>
      <c r="DYA65" s="1366">
        <f t="shared" ref="DYA65" si="1701">DYA59*$C$64*$C$65</f>
        <v>0</v>
      </c>
      <c r="DYC65" s="1366">
        <f t="shared" ref="DYC65" si="1702">DYC59*$C$64*$C$65</f>
        <v>0</v>
      </c>
      <c r="DYE65" s="1366">
        <f t="shared" ref="DYE65" si="1703">DYE59*$C$64*$C$65</f>
        <v>0</v>
      </c>
      <c r="DYG65" s="1366">
        <f t="shared" ref="DYG65" si="1704">DYG59*$C$64*$C$65</f>
        <v>0</v>
      </c>
      <c r="DYI65" s="1366">
        <f t="shared" ref="DYI65" si="1705">DYI59*$C$64*$C$65</f>
        <v>0</v>
      </c>
      <c r="DYK65" s="1366">
        <f t="shared" ref="DYK65" si="1706">DYK59*$C$64*$C$65</f>
        <v>0</v>
      </c>
      <c r="DYM65" s="1366">
        <f t="shared" ref="DYM65" si="1707">DYM59*$C$64*$C$65</f>
        <v>0</v>
      </c>
      <c r="DYO65" s="1366">
        <f t="shared" ref="DYO65" si="1708">DYO59*$C$64*$C$65</f>
        <v>0</v>
      </c>
      <c r="DYQ65" s="1366">
        <f t="shared" ref="DYQ65" si="1709">DYQ59*$C$64*$C$65</f>
        <v>0</v>
      </c>
      <c r="DYS65" s="1366">
        <f t="shared" ref="DYS65" si="1710">DYS59*$C$64*$C$65</f>
        <v>0</v>
      </c>
      <c r="DYU65" s="1366">
        <f t="shared" ref="DYU65" si="1711">DYU59*$C$64*$C$65</f>
        <v>0</v>
      </c>
      <c r="DYW65" s="1366">
        <f t="shared" ref="DYW65" si="1712">DYW59*$C$64*$C$65</f>
        <v>0</v>
      </c>
      <c r="DYY65" s="1366">
        <f t="shared" ref="DYY65" si="1713">DYY59*$C$64*$C$65</f>
        <v>0</v>
      </c>
      <c r="DZA65" s="1366">
        <f t="shared" ref="DZA65" si="1714">DZA59*$C$64*$C$65</f>
        <v>0</v>
      </c>
      <c r="DZC65" s="1366">
        <f t="shared" ref="DZC65" si="1715">DZC59*$C$64*$C$65</f>
        <v>0</v>
      </c>
      <c r="DZE65" s="1366">
        <f t="shared" ref="DZE65" si="1716">DZE59*$C$64*$C$65</f>
        <v>0</v>
      </c>
      <c r="DZG65" s="1366">
        <f t="shared" ref="DZG65" si="1717">DZG59*$C$64*$C$65</f>
        <v>0</v>
      </c>
      <c r="DZI65" s="1366">
        <f t="shared" ref="DZI65" si="1718">DZI59*$C$64*$C$65</f>
        <v>0</v>
      </c>
      <c r="DZK65" s="1366">
        <f t="shared" ref="DZK65" si="1719">DZK59*$C$64*$C$65</f>
        <v>0</v>
      </c>
      <c r="DZM65" s="1366">
        <f t="shared" ref="DZM65" si="1720">DZM59*$C$64*$C$65</f>
        <v>0</v>
      </c>
      <c r="DZO65" s="1366">
        <f t="shared" ref="DZO65" si="1721">DZO59*$C$64*$C$65</f>
        <v>0</v>
      </c>
      <c r="DZQ65" s="1366">
        <f t="shared" ref="DZQ65" si="1722">DZQ59*$C$64*$C$65</f>
        <v>0</v>
      </c>
      <c r="DZS65" s="1366">
        <f t="shared" ref="DZS65" si="1723">DZS59*$C$64*$C$65</f>
        <v>0</v>
      </c>
      <c r="DZU65" s="1366">
        <f t="shared" ref="DZU65" si="1724">DZU59*$C$64*$C$65</f>
        <v>0</v>
      </c>
      <c r="DZW65" s="1366">
        <f t="shared" ref="DZW65" si="1725">DZW59*$C$64*$C$65</f>
        <v>0</v>
      </c>
      <c r="DZY65" s="1366">
        <f t="shared" ref="DZY65" si="1726">DZY59*$C$64*$C$65</f>
        <v>0</v>
      </c>
      <c r="EAA65" s="1366">
        <f t="shared" ref="EAA65" si="1727">EAA59*$C$64*$C$65</f>
        <v>0</v>
      </c>
      <c r="EAC65" s="1366">
        <f t="shared" ref="EAC65" si="1728">EAC59*$C$64*$C$65</f>
        <v>0</v>
      </c>
      <c r="EAE65" s="1366">
        <f t="shared" ref="EAE65" si="1729">EAE59*$C$64*$C$65</f>
        <v>0</v>
      </c>
      <c r="EAG65" s="1366">
        <f t="shared" ref="EAG65" si="1730">EAG59*$C$64*$C$65</f>
        <v>0</v>
      </c>
      <c r="EAI65" s="1366">
        <f t="shared" ref="EAI65" si="1731">EAI59*$C$64*$C$65</f>
        <v>0</v>
      </c>
      <c r="EAK65" s="1366">
        <f t="shared" ref="EAK65" si="1732">EAK59*$C$64*$C$65</f>
        <v>0</v>
      </c>
      <c r="EAM65" s="1366">
        <f t="shared" ref="EAM65" si="1733">EAM59*$C$64*$C$65</f>
        <v>0</v>
      </c>
      <c r="EAO65" s="1366">
        <f t="shared" ref="EAO65" si="1734">EAO59*$C$64*$C$65</f>
        <v>0</v>
      </c>
      <c r="EAQ65" s="1366">
        <f t="shared" ref="EAQ65" si="1735">EAQ59*$C$64*$C$65</f>
        <v>0</v>
      </c>
      <c r="EAS65" s="1366">
        <f t="shared" ref="EAS65" si="1736">EAS59*$C$64*$C$65</f>
        <v>0</v>
      </c>
      <c r="EAU65" s="1366">
        <f t="shared" ref="EAU65" si="1737">EAU59*$C$64*$C$65</f>
        <v>0</v>
      </c>
      <c r="EAW65" s="1366">
        <f t="shared" ref="EAW65" si="1738">EAW59*$C$64*$C$65</f>
        <v>0</v>
      </c>
      <c r="EAY65" s="1366">
        <f t="shared" ref="EAY65" si="1739">EAY59*$C$64*$C$65</f>
        <v>0</v>
      </c>
      <c r="EBA65" s="1366">
        <f t="shared" ref="EBA65" si="1740">EBA59*$C$64*$C$65</f>
        <v>0</v>
      </c>
      <c r="EBC65" s="1366">
        <f t="shared" ref="EBC65" si="1741">EBC59*$C$64*$C$65</f>
        <v>0</v>
      </c>
      <c r="EBE65" s="1366">
        <f t="shared" ref="EBE65" si="1742">EBE59*$C$64*$C$65</f>
        <v>0</v>
      </c>
      <c r="EBG65" s="1366">
        <f t="shared" ref="EBG65" si="1743">EBG59*$C$64*$C$65</f>
        <v>0</v>
      </c>
      <c r="EBI65" s="1366">
        <f t="shared" ref="EBI65" si="1744">EBI59*$C$64*$C$65</f>
        <v>0</v>
      </c>
      <c r="EBK65" s="1366">
        <f t="shared" ref="EBK65" si="1745">EBK59*$C$64*$C$65</f>
        <v>0</v>
      </c>
      <c r="EBM65" s="1366">
        <f t="shared" ref="EBM65" si="1746">EBM59*$C$64*$C$65</f>
        <v>0</v>
      </c>
      <c r="EBO65" s="1366">
        <f t="shared" ref="EBO65" si="1747">EBO59*$C$64*$C$65</f>
        <v>0</v>
      </c>
      <c r="EBQ65" s="1366">
        <f t="shared" ref="EBQ65" si="1748">EBQ59*$C$64*$C$65</f>
        <v>0</v>
      </c>
      <c r="EBS65" s="1366">
        <f t="shared" ref="EBS65" si="1749">EBS59*$C$64*$C$65</f>
        <v>0</v>
      </c>
      <c r="EBU65" s="1366">
        <f t="shared" ref="EBU65" si="1750">EBU59*$C$64*$C$65</f>
        <v>0</v>
      </c>
      <c r="EBW65" s="1366">
        <f t="shared" ref="EBW65" si="1751">EBW59*$C$64*$C$65</f>
        <v>0</v>
      </c>
      <c r="EBY65" s="1366">
        <f t="shared" ref="EBY65" si="1752">EBY59*$C$64*$C$65</f>
        <v>0</v>
      </c>
      <c r="ECA65" s="1366">
        <f t="shared" ref="ECA65" si="1753">ECA59*$C$64*$C$65</f>
        <v>0</v>
      </c>
      <c r="ECC65" s="1366">
        <f t="shared" ref="ECC65" si="1754">ECC59*$C$64*$C$65</f>
        <v>0</v>
      </c>
      <c r="ECE65" s="1366">
        <f t="shared" ref="ECE65" si="1755">ECE59*$C$64*$C$65</f>
        <v>0</v>
      </c>
      <c r="ECG65" s="1366">
        <f t="shared" ref="ECG65" si="1756">ECG59*$C$64*$C$65</f>
        <v>0</v>
      </c>
      <c r="ECI65" s="1366">
        <f t="shared" ref="ECI65" si="1757">ECI59*$C$64*$C$65</f>
        <v>0</v>
      </c>
      <c r="ECK65" s="1366">
        <f t="shared" ref="ECK65" si="1758">ECK59*$C$64*$C$65</f>
        <v>0</v>
      </c>
      <c r="ECM65" s="1366">
        <f t="shared" ref="ECM65" si="1759">ECM59*$C$64*$C$65</f>
        <v>0</v>
      </c>
      <c r="ECO65" s="1366">
        <f t="shared" ref="ECO65" si="1760">ECO59*$C$64*$C$65</f>
        <v>0</v>
      </c>
      <c r="ECQ65" s="1366">
        <f t="shared" ref="ECQ65" si="1761">ECQ59*$C$64*$C$65</f>
        <v>0</v>
      </c>
      <c r="ECS65" s="1366">
        <f t="shared" ref="ECS65" si="1762">ECS59*$C$64*$C$65</f>
        <v>0</v>
      </c>
      <c r="ECU65" s="1366">
        <f t="shared" ref="ECU65" si="1763">ECU59*$C$64*$C$65</f>
        <v>0</v>
      </c>
      <c r="ECW65" s="1366">
        <f t="shared" ref="ECW65" si="1764">ECW59*$C$64*$C$65</f>
        <v>0</v>
      </c>
      <c r="ECY65" s="1366">
        <f t="shared" ref="ECY65" si="1765">ECY59*$C$64*$C$65</f>
        <v>0</v>
      </c>
      <c r="EDA65" s="1366">
        <f t="shared" ref="EDA65" si="1766">EDA59*$C$64*$C$65</f>
        <v>0</v>
      </c>
      <c r="EDC65" s="1366">
        <f t="shared" ref="EDC65" si="1767">EDC59*$C$64*$C$65</f>
        <v>0</v>
      </c>
      <c r="EDE65" s="1366">
        <f t="shared" ref="EDE65" si="1768">EDE59*$C$64*$C$65</f>
        <v>0</v>
      </c>
      <c r="EDG65" s="1366">
        <f t="shared" ref="EDG65" si="1769">EDG59*$C$64*$C$65</f>
        <v>0</v>
      </c>
      <c r="EDI65" s="1366">
        <f t="shared" ref="EDI65" si="1770">EDI59*$C$64*$C$65</f>
        <v>0</v>
      </c>
      <c r="EDK65" s="1366">
        <f t="shared" ref="EDK65" si="1771">EDK59*$C$64*$C$65</f>
        <v>0</v>
      </c>
      <c r="EDM65" s="1366">
        <f t="shared" ref="EDM65" si="1772">EDM59*$C$64*$C$65</f>
        <v>0</v>
      </c>
      <c r="EDO65" s="1366">
        <f t="shared" ref="EDO65" si="1773">EDO59*$C$64*$C$65</f>
        <v>0</v>
      </c>
      <c r="EDQ65" s="1366">
        <f t="shared" ref="EDQ65" si="1774">EDQ59*$C$64*$C$65</f>
        <v>0</v>
      </c>
      <c r="EDS65" s="1366">
        <f t="shared" ref="EDS65" si="1775">EDS59*$C$64*$C$65</f>
        <v>0</v>
      </c>
      <c r="EDU65" s="1366">
        <f t="shared" ref="EDU65" si="1776">EDU59*$C$64*$C$65</f>
        <v>0</v>
      </c>
      <c r="EDW65" s="1366">
        <f t="shared" ref="EDW65" si="1777">EDW59*$C$64*$C$65</f>
        <v>0</v>
      </c>
      <c r="EDY65" s="1366">
        <f t="shared" ref="EDY65" si="1778">EDY59*$C$64*$C$65</f>
        <v>0</v>
      </c>
      <c r="EEA65" s="1366">
        <f t="shared" ref="EEA65" si="1779">EEA59*$C$64*$C$65</f>
        <v>0</v>
      </c>
      <c r="EEC65" s="1366">
        <f t="shared" ref="EEC65" si="1780">EEC59*$C$64*$C$65</f>
        <v>0</v>
      </c>
      <c r="EEE65" s="1366">
        <f t="shared" ref="EEE65" si="1781">EEE59*$C$64*$C$65</f>
        <v>0</v>
      </c>
      <c r="EEG65" s="1366">
        <f t="shared" ref="EEG65" si="1782">EEG59*$C$64*$C$65</f>
        <v>0</v>
      </c>
      <c r="EEI65" s="1366">
        <f t="shared" ref="EEI65" si="1783">EEI59*$C$64*$C$65</f>
        <v>0</v>
      </c>
      <c r="EEK65" s="1366">
        <f t="shared" ref="EEK65" si="1784">EEK59*$C$64*$C$65</f>
        <v>0</v>
      </c>
      <c r="EEM65" s="1366">
        <f t="shared" ref="EEM65" si="1785">EEM59*$C$64*$C$65</f>
        <v>0</v>
      </c>
      <c r="EEO65" s="1366">
        <f t="shared" ref="EEO65" si="1786">EEO59*$C$64*$C$65</f>
        <v>0</v>
      </c>
      <c r="EEQ65" s="1366">
        <f t="shared" ref="EEQ65" si="1787">EEQ59*$C$64*$C$65</f>
        <v>0</v>
      </c>
      <c r="EES65" s="1366">
        <f t="shared" ref="EES65" si="1788">EES59*$C$64*$C$65</f>
        <v>0</v>
      </c>
      <c r="EEU65" s="1366">
        <f t="shared" ref="EEU65" si="1789">EEU59*$C$64*$C$65</f>
        <v>0</v>
      </c>
      <c r="EEW65" s="1366">
        <f t="shared" ref="EEW65" si="1790">EEW59*$C$64*$C$65</f>
        <v>0</v>
      </c>
      <c r="EEY65" s="1366">
        <f t="shared" ref="EEY65" si="1791">EEY59*$C$64*$C$65</f>
        <v>0</v>
      </c>
      <c r="EFA65" s="1366">
        <f t="shared" ref="EFA65" si="1792">EFA59*$C$64*$C$65</f>
        <v>0</v>
      </c>
      <c r="EFC65" s="1366">
        <f t="shared" ref="EFC65" si="1793">EFC59*$C$64*$C$65</f>
        <v>0</v>
      </c>
      <c r="EFE65" s="1366">
        <f t="shared" ref="EFE65" si="1794">EFE59*$C$64*$C$65</f>
        <v>0</v>
      </c>
      <c r="EFG65" s="1366">
        <f t="shared" ref="EFG65" si="1795">EFG59*$C$64*$C$65</f>
        <v>0</v>
      </c>
      <c r="EFI65" s="1366">
        <f t="shared" ref="EFI65" si="1796">EFI59*$C$64*$C$65</f>
        <v>0</v>
      </c>
      <c r="EFK65" s="1366">
        <f t="shared" ref="EFK65" si="1797">EFK59*$C$64*$C$65</f>
        <v>0</v>
      </c>
      <c r="EFM65" s="1366">
        <f t="shared" ref="EFM65" si="1798">EFM59*$C$64*$C$65</f>
        <v>0</v>
      </c>
      <c r="EFO65" s="1366">
        <f t="shared" ref="EFO65" si="1799">EFO59*$C$64*$C$65</f>
        <v>0</v>
      </c>
      <c r="EFQ65" s="1366">
        <f t="shared" ref="EFQ65" si="1800">EFQ59*$C$64*$C$65</f>
        <v>0</v>
      </c>
      <c r="EFS65" s="1366">
        <f t="shared" ref="EFS65" si="1801">EFS59*$C$64*$C$65</f>
        <v>0</v>
      </c>
      <c r="EFU65" s="1366">
        <f t="shared" ref="EFU65" si="1802">EFU59*$C$64*$C$65</f>
        <v>0</v>
      </c>
      <c r="EFW65" s="1366">
        <f t="shared" ref="EFW65" si="1803">EFW59*$C$64*$C$65</f>
        <v>0</v>
      </c>
      <c r="EFY65" s="1366">
        <f t="shared" ref="EFY65" si="1804">EFY59*$C$64*$C$65</f>
        <v>0</v>
      </c>
      <c r="EGA65" s="1366">
        <f t="shared" ref="EGA65" si="1805">EGA59*$C$64*$C$65</f>
        <v>0</v>
      </c>
      <c r="EGC65" s="1366">
        <f t="shared" ref="EGC65" si="1806">EGC59*$C$64*$C$65</f>
        <v>0</v>
      </c>
      <c r="EGE65" s="1366">
        <f t="shared" ref="EGE65" si="1807">EGE59*$C$64*$C$65</f>
        <v>0</v>
      </c>
      <c r="EGG65" s="1366">
        <f t="shared" ref="EGG65" si="1808">EGG59*$C$64*$C$65</f>
        <v>0</v>
      </c>
      <c r="EGI65" s="1366">
        <f t="shared" ref="EGI65" si="1809">EGI59*$C$64*$C$65</f>
        <v>0</v>
      </c>
      <c r="EGK65" s="1366">
        <f t="shared" ref="EGK65" si="1810">EGK59*$C$64*$C$65</f>
        <v>0</v>
      </c>
      <c r="EGM65" s="1366">
        <f t="shared" ref="EGM65" si="1811">EGM59*$C$64*$C$65</f>
        <v>0</v>
      </c>
      <c r="EGO65" s="1366">
        <f t="shared" ref="EGO65" si="1812">EGO59*$C$64*$C$65</f>
        <v>0</v>
      </c>
      <c r="EGQ65" s="1366">
        <f t="shared" ref="EGQ65" si="1813">EGQ59*$C$64*$C$65</f>
        <v>0</v>
      </c>
      <c r="EGS65" s="1366">
        <f t="shared" ref="EGS65" si="1814">EGS59*$C$64*$C$65</f>
        <v>0</v>
      </c>
      <c r="EGU65" s="1366">
        <f t="shared" ref="EGU65" si="1815">EGU59*$C$64*$C$65</f>
        <v>0</v>
      </c>
      <c r="EGW65" s="1366">
        <f t="shared" ref="EGW65" si="1816">EGW59*$C$64*$C$65</f>
        <v>0</v>
      </c>
      <c r="EGY65" s="1366">
        <f t="shared" ref="EGY65" si="1817">EGY59*$C$64*$C$65</f>
        <v>0</v>
      </c>
      <c r="EHA65" s="1366">
        <f t="shared" ref="EHA65" si="1818">EHA59*$C$64*$C$65</f>
        <v>0</v>
      </c>
      <c r="EHC65" s="1366">
        <f t="shared" ref="EHC65" si="1819">EHC59*$C$64*$C$65</f>
        <v>0</v>
      </c>
      <c r="EHE65" s="1366">
        <f t="shared" ref="EHE65" si="1820">EHE59*$C$64*$C$65</f>
        <v>0</v>
      </c>
      <c r="EHG65" s="1366">
        <f t="shared" ref="EHG65" si="1821">EHG59*$C$64*$C$65</f>
        <v>0</v>
      </c>
      <c r="EHI65" s="1366">
        <f t="shared" ref="EHI65" si="1822">EHI59*$C$64*$C$65</f>
        <v>0</v>
      </c>
      <c r="EHK65" s="1366">
        <f t="shared" ref="EHK65" si="1823">EHK59*$C$64*$C$65</f>
        <v>0</v>
      </c>
      <c r="EHM65" s="1366">
        <f t="shared" ref="EHM65" si="1824">EHM59*$C$64*$C$65</f>
        <v>0</v>
      </c>
      <c r="EHO65" s="1366">
        <f t="shared" ref="EHO65" si="1825">EHO59*$C$64*$C$65</f>
        <v>0</v>
      </c>
      <c r="EHQ65" s="1366">
        <f t="shared" ref="EHQ65" si="1826">EHQ59*$C$64*$C$65</f>
        <v>0</v>
      </c>
      <c r="EHS65" s="1366">
        <f t="shared" ref="EHS65" si="1827">EHS59*$C$64*$C$65</f>
        <v>0</v>
      </c>
      <c r="EHU65" s="1366">
        <f t="shared" ref="EHU65" si="1828">EHU59*$C$64*$C$65</f>
        <v>0</v>
      </c>
      <c r="EHW65" s="1366">
        <f t="shared" ref="EHW65" si="1829">EHW59*$C$64*$C$65</f>
        <v>0</v>
      </c>
      <c r="EHY65" s="1366">
        <f t="shared" ref="EHY65" si="1830">EHY59*$C$64*$C$65</f>
        <v>0</v>
      </c>
      <c r="EIA65" s="1366">
        <f t="shared" ref="EIA65" si="1831">EIA59*$C$64*$C$65</f>
        <v>0</v>
      </c>
      <c r="EIC65" s="1366">
        <f t="shared" ref="EIC65" si="1832">EIC59*$C$64*$C$65</f>
        <v>0</v>
      </c>
      <c r="EIE65" s="1366">
        <f t="shared" ref="EIE65" si="1833">EIE59*$C$64*$C$65</f>
        <v>0</v>
      </c>
      <c r="EIG65" s="1366">
        <f t="shared" ref="EIG65" si="1834">EIG59*$C$64*$C$65</f>
        <v>0</v>
      </c>
      <c r="EII65" s="1366">
        <f t="shared" ref="EII65" si="1835">EII59*$C$64*$C$65</f>
        <v>0</v>
      </c>
      <c r="EIK65" s="1366">
        <f t="shared" ref="EIK65" si="1836">EIK59*$C$64*$C$65</f>
        <v>0</v>
      </c>
      <c r="EIM65" s="1366">
        <f t="shared" ref="EIM65" si="1837">EIM59*$C$64*$C$65</f>
        <v>0</v>
      </c>
      <c r="EIO65" s="1366">
        <f t="shared" ref="EIO65" si="1838">EIO59*$C$64*$C$65</f>
        <v>0</v>
      </c>
      <c r="EIQ65" s="1366">
        <f t="shared" ref="EIQ65" si="1839">EIQ59*$C$64*$C$65</f>
        <v>0</v>
      </c>
      <c r="EIS65" s="1366">
        <f t="shared" ref="EIS65" si="1840">EIS59*$C$64*$C$65</f>
        <v>0</v>
      </c>
      <c r="EIU65" s="1366">
        <f t="shared" ref="EIU65" si="1841">EIU59*$C$64*$C$65</f>
        <v>0</v>
      </c>
      <c r="EIW65" s="1366">
        <f t="shared" ref="EIW65" si="1842">EIW59*$C$64*$C$65</f>
        <v>0</v>
      </c>
      <c r="EIY65" s="1366">
        <f t="shared" ref="EIY65" si="1843">EIY59*$C$64*$C$65</f>
        <v>0</v>
      </c>
      <c r="EJA65" s="1366">
        <f t="shared" ref="EJA65" si="1844">EJA59*$C$64*$C$65</f>
        <v>0</v>
      </c>
      <c r="EJC65" s="1366">
        <f t="shared" ref="EJC65" si="1845">EJC59*$C$64*$C$65</f>
        <v>0</v>
      </c>
      <c r="EJE65" s="1366">
        <f t="shared" ref="EJE65" si="1846">EJE59*$C$64*$C$65</f>
        <v>0</v>
      </c>
      <c r="EJG65" s="1366">
        <f t="shared" ref="EJG65" si="1847">EJG59*$C$64*$C$65</f>
        <v>0</v>
      </c>
      <c r="EJI65" s="1366">
        <f t="shared" ref="EJI65" si="1848">EJI59*$C$64*$C$65</f>
        <v>0</v>
      </c>
      <c r="EJK65" s="1366">
        <f t="shared" ref="EJK65" si="1849">EJK59*$C$64*$C$65</f>
        <v>0</v>
      </c>
      <c r="EJM65" s="1366">
        <f t="shared" ref="EJM65" si="1850">EJM59*$C$64*$C$65</f>
        <v>0</v>
      </c>
      <c r="EJO65" s="1366">
        <f t="shared" ref="EJO65" si="1851">EJO59*$C$64*$C$65</f>
        <v>0</v>
      </c>
      <c r="EJQ65" s="1366">
        <f t="shared" ref="EJQ65" si="1852">EJQ59*$C$64*$C$65</f>
        <v>0</v>
      </c>
      <c r="EJS65" s="1366">
        <f t="shared" ref="EJS65" si="1853">EJS59*$C$64*$C$65</f>
        <v>0</v>
      </c>
      <c r="EJU65" s="1366">
        <f t="shared" ref="EJU65" si="1854">EJU59*$C$64*$C$65</f>
        <v>0</v>
      </c>
      <c r="EJW65" s="1366">
        <f t="shared" ref="EJW65" si="1855">EJW59*$C$64*$C$65</f>
        <v>0</v>
      </c>
      <c r="EJY65" s="1366">
        <f t="shared" ref="EJY65" si="1856">EJY59*$C$64*$C$65</f>
        <v>0</v>
      </c>
      <c r="EKA65" s="1366">
        <f t="shared" ref="EKA65" si="1857">EKA59*$C$64*$C$65</f>
        <v>0</v>
      </c>
      <c r="EKC65" s="1366">
        <f t="shared" ref="EKC65" si="1858">EKC59*$C$64*$C$65</f>
        <v>0</v>
      </c>
      <c r="EKE65" s="1366">
        <f t="shared" ref="EKE65" si="1859">EKE59*$C$64*$C$65</f>
        <v>0</v>
      </c>
      <c r="EKG65" s="1366">
        <f t="shared" ref="EKG65" si="1860">EKG59*$C$64*$C$65</f>
        <v>0</v>
      </c>
      <c r="EKI65" s="1366">
        <f t="shared" ref="EKI65" si="1861">EKI59*$C$64*$C$65</f>
        <v>0</v>
      </c>
      <c r="EKK65" s="1366">
        <f t="shared" ref="EKK65" si="1862">EKK59*$C$64*$C$65</f>
        <v>0</v>
      </c>
      <c r="EKM65" s="1366">
        <f t="shared" ref="EKM65" si="1863">EKM59*$C$64*$C$65</f>
        <v>0</v>
      </c>
      <c r="EKO65" s="1366">
        <f t="shared" ref="EKO65" si="1864">EKO59*$C$64*$C$65</f>
        <v>0</v>
      </c>
      <c r="EKQ65" s="1366">
        <f t="shared" ref="EKQ65" si="1865">EKQ59*$C$64*$C$65</f>
        <v>0</v>
      </c>
      <c r="EKS65" s="1366">
        <f t="shared" ref="EKS65" si="1866">EKS59*$C$64*$C$65</f>
        <v>0</v>
      </c>
      <c r="EKU65" s="1366">
        <f t="shared" ref="EKU65" si="1867">EKU59*$C$64*$C$65</f>
        <v>0</v>
      </c>
      <c r="EKW65" s="1366">
        <f t="shared" ref="EKW65" si="1868">EKW59*$C$64*$C$65</f>
        <v>0</v>
      </c>
      <c r="EKY65" s="1366">
        <f t="shared" ref="EKY65" si="1869">EKY59*$C$64*$C$65</f>
        <v>0</v>
      </c>
      <c r="ELA65" s="1366">
        <f t="shared" ref="ELA65" si="1870">ELA59*$C$64*$C$65</f>
        <v>0</v>
      </c>
      <c r="ELC65" s="1366">
        <f t="shared" ref="ELC65" si="1871">ELC59*$C$64*$C$65</f>
        <v>0</v>
      </c>
      <c r="ELE65" s="1366">
        <f t="shared" ref="ELE65" si="1872">ELE59*$C$64*$C$65</f>
        <v>0</v>
      </c>
      <c r="ELG65" s="1366">
        <f t="shared" ref="ELG65" si="1873">ELG59*$C$64*$C$65</f>
        <v>0</v>
      </c>
      <c r="ELI65" s="1366">
        <f t="shared" ref="ELI65" si="1874">ELI59*$C$64*$C$65</f>
        <v>0</v>
      </c>
      <c r="ELK65" s="1366">
        <f t="shared" ref="ELK65" si="1875">ELK59*$C$64*$C$65</f>
        <v>0</v>
      </c>
      <c r="ELM65" s="1366">
        <f t="shared" ref="ELM65" si="1876">ELM59*$C$64*$C$65</f>
        <v>0</v>
      </c>
      <c r="ELO65" s="1366">
        <f t="shared" ref="ELO65" si="1877">ELO59*$C$64*$C$65</f>
        <v>0</v>
      </c>
      <c r="ELQ65" s="1366">
        <f t="shared" ref="ELQ65" si="1878">ELQ59*$C$64*$C$65</f>
        <v>0</v>
      </c>
      <c r="ELS65" s="1366">
        <f t="shared" ref="ELS65" si="1879">ELS59*$C$64*$C$65</f>
        <v>0</v>
      </c>
      <c r="ELU65" s="1366">
        <f t="shared" ref="ELU65" si="1880">ELU59*$C$64*$C$65</f>
        <v>0</v>
      </c>
      <c r="ELW65" s="1366">
        <f t="shared" ref="ELW65" si="1881">ELW59*$C$64*$C$65</f>
        <v>0</v>
      </c>
      <c r="ELY65" s="1366">
        <f t="shared" ref="ELY65" si="1882">ELY59*$C$64*$C$65</f>
        <v>0</v>
      </c>
      <c r="EMA65" s="1366">
        <f t="shared" ref="EMA65" si="1883">EMA59*$C$64*$C$65</f>
        <v>0</v>
      </c>
      <c r="EMC65" s="1366">
        <f t="shared" ref="EMC65" si="1884">EMC59*$C$64*$C$65</f>
        <v>0</v>
      </c>
      <c r="EME65" s="1366">
        <f t="shared" ref="EME65" si="1885">EME59*$C$64*$C$65</f>
        <v>0</v>
      </c>
      <c r="EMG65" s="1366">
        <f t="shared" ref="EMG65" si="1886">EMG59*$C$64*$C$65</f>
        <v>0</v>
      </c>
      <c r="EMI65" s="1366">
        <f t="shared" ref="EMI65" si="1887">EMI59*$C$64*$C$65</f>
        <v>0</v>
      </c>
      <c r="EMK65" s="1366">
        <f t="shared" ref="EMK65" si="1888">EMK59*$C$64*$C$65</f>
        <v>0</v>
      </c>
      <c r="EMM65" s="1366">
        <f t="shared" ref="EMM65" si="1889">EMM59*$C$64*$C$65</f>
        <v>0</v>
      </c>
      <c r="EMO65" s="1366">
        <f t="shared" ref="EMO65" si="1890">EMO59*$C$64*$C$65</f>
        <v>0</v>
      </c>
      <c r="EMQ65" s="1366">
        <f t="shared" ref="EMQ65" si="1891">EMQ59*$C$64*$C$65</f>
        <v>0</v>
      </c>
      <c r="EMS65" s="1366">
        <f t="shared" ref="EMS65" si="1892">EMS59*$C$64*$C$65</f>
        <v>0</v>
      </c>
      <c r="EMU65" s="1366">
        <f t="shared" ref="EMU65" si="1893">EMU59*$C$64*$C$65</f>
        <v>0</v>
      </c>
      <c r="EMW65" s="1366">
        <f t="shared" ref="EMW65" si="1894">EMW59*$C$64*$C$65</f>
        <v>0</v>
      </c>
      <c r="EMY65" s="1366">
        <f t="shared" ref="EMY65" si="1895">EMY59*$C$64*$C$65</f>
        <v>0</v>
      </c>
      <c r="ENA65" s="1366">
        <f t="shared" ref="ENA65" si="1896">ENA59*$C$64*$C$65</f>
        <v>0</v>
      </c>
      <c r="ENC65" s="1366">
        <f t="shared" ref="ENC65" si="1897">ENC59*$C$64*$C$65</f>
        <v>0</v>
      </c>
      <c r="ENE65" s="1366">
        <f t="shared" ref="ENE65" si="1898">ENE59*$C$64*$C$65</f>
        <v>0</v>
      </c>
      <c r="ENG65" s="1366">
        <f t="shared" ref="ENG65" si="1899">ENG59*$C$64*$C$65</f>
        <v>0</v>
      </c>
      <c r="ENI65" s="1366">
        <f t="shared" ref="ENI65" si="1900">ENI59*$C$64*$C$65</f>
        <v>0</v>
      </c>
      <c r="ENK65" s="1366">
        <f t="shared" ref="ENK65" si="1901">ENK59*$C$64*$C$65</f>
        <v>0</v>
      </c>
      <c r="ENM65" s="1366">
        <f t="shared" ref="ENM65" si="1902">ENM59*$C$64*$C$65</f>
        <v>0</v>
      </c>
      <c r="ENO65" s="1366">
        <f t="shared" ref="ENO65" si="1903">ENO59*$C$64*$C$65</f>
        <v>0</v>
      </c>
      <c r="ENQ65" s="1366">
        <f t="shared" ref="ENQ65" si="1904">ENQ59*$C$64*$C$65</f>
        <v>0</v>
      </c>
      <c r="ENS65" s="1366">
        <f t="shared" ref="ENS65" si="1905">ENS59*$C$64*$C$65</f>
        <v>0</v>
      </c>
      <c r="ENU65" s="1366">
        <f t="shared" ref="ENU65" si="1906">ENU59*$C$64*$C$65</f>
        <v>0</v>
      </c>
      <c r="ENW65" s="1366">
        <f t="shared" ref="ENW65" si="1907">ENW59*$C$64*$C$65</f>
        <v>0</v>
      </c>
      <c r="ENY65" s="1366">
        <f t="shared" ref="ENY65" si="1908">ENY59*$C$64*$C$65</f>
        <v>0</v>
      </c>
      <c r="EOA65" s="1366">
        <f t="shared" ref="EOA65" si="1909">EOA59*$C$64*$C$65</f>
        <v>0</v>
      </c>
      <c r="EOC65" s="1366">
        <f t="shared" ref="EOC65" si="1910">EOC59*$C$64*$C$65</f>
        <v>0</v>
      </c>
      <c r="EOE65" s="1366">
        <f t="shared" ref="EOE65" si="1911">EOE59*$C$64*$C$65</f>
        <v>0</v>
      </c>
      <c r="EOG65" s="1366">
        <f t="shared" ref="EOG65" si="1912">EOG59*$C$64*$C$65</f>
        <v>0</v>
      </c>
      <c r="EOI65" s="1366">
        <f t="shared" ref="EOI65" si="1913">EOI59*$C$64*$C$65</f>
        <v>0</v>
      </c>
      <c r="EOK65" s="1366">
        <f t="shared" ref="EOK65" si="1914">EOK59*$C$64*$C$65</f>
        <v>0</v>
      </c>
      <c r="EOM65" s="1366">
        <f t="shared" ref="EOM65" si="1915">EOM59*$C$64*$C$65</f>
        <v>0</v>
      </c>
      <c r="EOO65" s="1366">
        <f t="shared" ref="EOO65" si="1916">EOO59*$C$64*$C$65</f>
        <v>0</v>
      </c>
      <c r="EOQ65" s="1366">
        <f t="shared" ref="EOQ65" si="1917">EOQ59*$C$64*$C$65</f>
        <v>0</v>
      </c>
      <c r="EOS65" s="1366">
        <f t="shared" ref="EOS65" si="1918">EOS59*$C$64*$C$65</f>
        <v>0</v>
      </c>
      <c r="EOU65" s="1366">
        <f t="shared" ref="EOU65" si="1919">EOU59*$C$64*$C$65</f>
        <v>0</v>
      </c>
      <c r="EOW65" s="1366">
        <f t="shared" ref="EOW65" si="1920">EOW59*$C$64*$C$65</f>
        <v>0</v>
      </c>
      <c r="EOY65" s="1366">
        <f t="shared" ref="EOY65" si="1921">EOY59*$C$64*$C$65</f>
        <v>0</v>
      </c>
      <c r="EPA65" s="1366">
        <f t="shared" ref="EPA65" si="1922">EPA59*$C$64*$C$65</f>
        <v>0</v>
      </c>
      <c r="EPC65" s="1366">
        <f t="shared" ref="EPC65" si="1923">EPC59*$C$64*$C$65</f>
        <v>0</v>
      </c>
      <c r="EPE65" s="1366">
        <f t="shared" ref="EPE65" si="1924">EPE59*$C$64*$C$65</f>
        <v>0</v>
      </c>
      <c r="EPG65" s="1366">
        <f t="shared" ref="EPG65" si="1925">EPG59*$C$64*$C$65</f>
        <v>0</v>
      </c>
      <c r="EPI65" s="1366">
        <f t="shared" ref="EPI65" si="1926">EPI59*$C$64*$C$65</f>
        <v>0</v>
      </c>
      <c r="EPK65" s="1366">
        <f t="shared" ref="EPK65" si="1927">EPK59*$C$64*$C$65</f>
        <v>0</v>
      </c>
      <c r="EPM65" s="1366">
        <f t="shared" ref="EPM65" si="1928">EPM59*$C$64*$C$65</f>
        <v>0</v>
      </c>
      <c r="EPO65" s="1366">
        <f t="shared" ref="EPO65" si="1929">EPO59*$C$64*$C$65</f>
        <v>0</v>
      </c>
      <c r="EPQ65" s="1366">
        <f t="shared" ref="EPQ65" si="1930">EPQ59*$C$64*$C$65</f>
        <v>0</v>
      </c>
      <c r="EPS65" s="1366">
        <f t="shared" ref="EPS65" si="1931">EPS59*$C$64*$C$65</f>
        <v>0</v>
      </c>
      <c r="EPU65" s="1366">
        <f t="shared" ref="EPU65" si="1932">EPU59*$C$64*$C$65</f>
        <v>0</v>
      </c>
      <c r="EPW65" s="1366">
        <f t="shared" ref="EPW65" si="1933">EPW59*$C$64*$C$65</f>
        <v>0</v>
      </c>
      <c r="EPY65" s="1366">
        <f t="shared" ref="EPY65" si="1934">EPY59*$C$64*$C$65</f>
        <v>0</v>
      </c>
      <c r="EQA65" s="1366">
        <f t="shared" ref="EQA65" si="1935">EQA59*$C$64*$C$65</f>
        <v>0</v>
      </c>
      <c r="EQC65" s="1366">
        <f t="shared" ref="EQC65" si="1936">EQC59*$C$64*$C$65</f>
        <v>0</v>
      </c>
      <c r="EQE65" s="1366">
        <f t="shared" ref="EQE65" si="1937">EQE59*$C$64*$C$65</f>
        <v>0</v>
      </c>
      <c r="EQG65" s="1366">
        <f t="shared" ref="EQG65" si="1938">EQG59*$C$64*$C$65</f>
        <v>0</v>
      </c>
      <c r="EQI65" s="1366">
        <f t="shared" ref="EQI65" si="1939">EQI59*$C$64*$C$65</f>
        <v>0</v>
      </c>
      <c r="EQK65" s="1366">
        <f t="shared" ref="EQK65" si="1940">EQK59*$C$64*$C$65</f>
        <v>0</v>
      </c>
      <c r="EQM65" s="1366">
        <f t="shared" ref="EQM65" si="1941">EQM59*$C$64*$C$65</f>
        <v>0</v>
      </c>
      <c r="EQO65" s="1366">
        <f t="shared" ref="EQO65" si="1942">EQO59*$C$64*$C$65</f>
        <v>0</v>
      </c>
      <c r="EQQ65" s="1366">
        <f t="shared" ref="EQQ65" si="1943">EQQ59*$C$64*$C$65</f>
        <v>0</v>
      </c>
      <c r="EQS65" s="1366">
        <f t="shared" ref="EQS65" si="1944">EQS59*$C$64*$C$65</f>
        <v>0</v>
      </c>
      <c r="EQU65" s="1366">
        <f t="shared" ref="EQU65" si="1945">EQU59*$C$64*$C$65</f>
        <v>0</v>
      </c>
      <c r="EQW65" s="1366">
        <f t="shared" ref="EQW65" si="1946">EQW59*$C$64*$C$65</f>
        <v>0</v>
      </c>
      <c r="EQY65" s="1366">
        <f t="shared" ref="EQY65" si="1947">EQY59*$C$64*$C$65</f>
        <v>0</v>
      </c>
      <c r="ERA65" s="1366">
        <f t="shared" ref="ERA65" si="1948">ERA59*$C$64*$C$65</f>
        <v>0</v>
      </c>
      <c r="ERC65" s="1366">
        <f t="shared" ref="ERC65" si="1949">ERC59*$C$64*$C$65</f>
        <v>0</v>
      </c>
      <c r="ERE65" s="1366">
        <f t="shared" ref="ERE65" si="1950">ERE59*$C$64*$C$65</f>
        <v>0</v>
      </c>
      <c r="ERG65" s="1366">
        <f t="shared" ref="ERG65" si="1951">ERG59*$C$64*$C$65</f>
        <v>0</v>
      </c>
      <c r="ERI65" s="1366">
        <f t="shared" ref="ERI65" si="1952">ERI59*$C$64*$C$65</f>
        <v>0</v>
      </c>
      <c r="ERK65" s="1366">
        <f t="shared" ref="ERK65" si="1953">ERK59*$C$64*$C$65</f>
        <v>0</v>
      </c>
      <c r="ERM65" s="1366">
        <f t="shared" ref="ERM65" si="1954">ERM59*$C$64*$C$65</f>
        <v>0</v>
      </c>
      <c r="ERO65" s="1366">
        <f t="shared" ref="ERO65" si="1955">ERO59*$C$64*$C$65</f>
        <v>0</v>
      </c>
      <c r="ERQ65" s="1366">
        <f t="shared" ref="ERQ65" si="1956">ERQ59*$C$64*$C$65</f>
        <v>0</v>
      </c>
      <c r="ERS65" s="1366">
        <f t="shared" ref="ERS65" si="1957">ERS59*$C$64*$C$65</f>
        <v>0</v>
      </c>
      <c r="ERU65" s="1366">
        <f t="shared" ref="ERU65" si="1958">ERU59*$C$64*$C$65</f>
        <v>0</v>
      </c>
      <c r="ERW65" s="1366">
        <f t="shared" ref="ERW65" si="1959">ERW59*$C$64*$C$65</f>
        <v>0</v>
      </c>
      <c r="ERY65" s="1366">
        <f t="shared" ref="ERY65" si="1960">ERY59*$C$64*$C$65</f>
        <v>0</v>
      </c>
      <c r="ESA65" s="1366">
        <f t="shared" ref="ESA65" si="1961">ESA59*$C$64*$C$65</f>
        <v>0</v>
      </c>
      <c r="ESC65" s="1366">
        <f t="shared" ref="ESC65" si="1962">ESC59*$C$64*$C$65</f>
        <v>0</v>
      </c>
      <c r="ESE65" s="1366">
        <f t="shared" ref="ESE65" si="1963">ESE59*$C$64*$C$65</f>
        <v>0</v>
      </c>
      <c r="ESG65" s="1366">
        <f t="shared" ref="ESG65" si="1964">ESG59*$C$64*$C$65</f>
        <v>0</v>
      </c>
      <c r="ESI65" s="1366">
        <f t="shared" ref="ESI65" si="1965">ESI59*$C$64*$C$65</f>
        <v>0</v>
      </c>
      <c r="ESK65" s="1366">
        <f t="shared" ref="ESK65" si="1966">ESK59*$C$64*$C$65</f>
        <v>0</v>
      </c>
      <c r="ESM65" s="1366">
        <f t="shared" ref="ESM65" si="1967">ESM59*$C$64*$C$65</f>
        <v>0</v>
      </c>
      <c r="ESO65" s="1366">
        <f t="shared" ref="ESO65" si="1968">ESO59*$C$64*$C$65</f>
        <v>0</v>
      </c>
      <c r="ESQ65" s="1366">
        <f t="shared" ref="ESQ65" si="1969">ESQ59*$C$64*$C$65</f>
        <v>0</v>
      </c>
      <c r="ESS65" s="1366">
        <f t="shared" ref="ESS65" si="1970">ESS59*$C$64*$C$65</f>
        <v>0</v>
      </c>
      <c r="ESU65" s="1366">
        <f t="shared" ref="ESU65" si="1971">ESU59*$C$64*$C$65</f>
        <v>0</v>
      </c>
      <c r="ESW65" s="1366">
        <f t="shared" ref="ESW65" si="1972">ESW59*$C$64*$C$65</f>
        <v>0</v>
      </c>
      <c r="ESY65" s="1366">
        <f t="shared" ref="ESY65" si="1973">ESY59*$C$64*$C$65</f>
        <v>0</v>
      </c>
      <c r="ETA65" s="1366">
        <f t="shared" ref="ETA65" si="1974">ETA59*$C$64*$C$65</f>
        <v>0</v>
      </c>
      <c r="ETC65" s="1366">
        <f t="shared" ref="ETC65" si="1975">ETC59*$C$64*$C$65</f>
        <v>0</v>
      </c>
      <c r="ETE65" s="1366">
        <f t="shared" ref="ETE65" si="1976">ETE59*$C$64*$C$65</f>
        <v>0</v>
      </c>
      <c r="ETG65" s="1366">
        <f t="shared" ref="ETG65" si="1977">ETG59*$C$64*$C$65</f>
        <v>0</v>
      </c>
      <c r="ETI65" s="1366">
        <f t="shared" ref="ETI65" si="1978">ETI59*$C$64*$C$65</f>
        <v>0</v>
      </c>
      <c r="ETK65" s="1366">
        <f t="shared" ref="ETK65" si="1979">ETK59*$C$64*$C$65</f>
        <v>0</v>
      </c>
      <c r="ETM65" s="1366">
        <f t="shared" ref="ETM65" si="1980">ETM59*$C$64*$C$65</f>
        <v>0</v>
      </c>
      <c r="ETO65" s="1366">
        <f t="shared" ref="ETO65" si="1981">ETO59*$C$64*$C$65</f>
        <v>0</v>
      </c>
      <c r="ETQ65" s="1366">
        <f t="shared" ref="ETQ65" si="1982">ETQ59*$C$64*$C$65</f>
        <v>0</v>
      </c>
      <c r="ETS65" s="1366">
        <f t="shared" ref="ETS65" si="1983">ETS59*$C$64*$C$65</f>
        <v>0</v>
      </c>
      <c r="ETU65" s="1366">
        <f t="shared" ref="ETU65" si="1984">ETU59*$C$64*$C$65</f>
        <v>0</v>
      </c>
      <c r="ETW65" s="1366">
        <f t="shared" ref="ETW65" si="1985">ETW59*$C$64*$C$65</f>
        <v>0</v>
      </c>
      <c r="ETY65" s="1366">
        <f t="shared" ref="ETY65" si="1986">ETY59*$C$64*$C$65</f>
        <v>0</v>
      </c>
      <c r="EUA65" s="1366">
        <f t="shared" ref="EUA65" si="1987">EUA59*$C$64*$C$65</f>
        <v>0</v>
      </c>
      <c r="EUC65" s="1366">
        <f t="shared" ref="EUC65" si="1988">EUC59*$C$64*$C$65</f>
        <v>0</v>
      </c>
      <c r="EUE65" s="1366">
        <f t="shared" ref="EUE65" si="1989">EUE59*$C$64*$C$65</f>
        <v>0</v>
      </c>
      <c r="EUG65" s="1366">
        <f t="shared" ref="EUG65" si="1990">EUG59*$C$64*$C$65</f>
        <v>0</v>
      </c>
      <c r="EUI65" s="1366">
        <f t="shared" ref="EUI65" si="1991">EUI59*$C$64*$C$65</f>
        <v>0</v>
      </c>
      <c r="EUK65" s="1366">
        <f t="shared" ref="EUK65" si="1992">EUK59*$C$64*$C$65</f>
        <v>0</v>
      </c>
      <c r="EUM65" s="1366">
        <f t="shared" ref="EUM65" si="1993">EUM59*$C$64*$C$65</f>
        <v>0</v>
      </c>
      <c r="EUO65" s="1366">
        <f t="shared" ref="EUO65" si="1994">EUO59*$C$64*$C$65</f>
        <v>0</v>
      </c>
      <c r="EUQ65" s="1366">
        <f t="shared" ref="EUQ65" si="1995">EUQ59*$C$64*$C$65</f>
        <v>0</v>
      </c>
      <c r="EUS65" s="1366">
        <f t="shared" ref="EUS65" si="1996">EUS59*$C$64*$C$65</f>
        <v>0</v>
      </c>
      <c r="EUU65" s="1366">
        <f t="shared" ref="EUU65" si="1997">EUU59*$C$64*$C$65</f>
        <v>0</v>
      </c>
      <c r="EUW65" s="1366">
        <f t="shared" ref="EUW65" si="1998">EUW59*$C$64*$C$65</f>
        <v>0</v>
      </c>
      <c r="EUY65" s="1366">
        <f t="shared" ref="EUY65" si="1999">EUY59*$C$64*$C$65</f>
        <v>0</v>
      </c>
      <c r="EVA65" s="1366">
        <f t="shared" ref="EVA65" si="2000">EVA59*$C$64*$C$65</f>
        <v>0</v>
      </c>
      <c r="EVC65" s="1366">
        <f t="shared" ref="EVC65" si="2001">EVC59*$C$64*$C$65</f>
        <v>0</v>
      </c>
      <c r="EVE65" s="1366">
        <f t="shared" ref="EVE65" si="2002">EVE59*$C$64*$C$65</f>
        <v>0</v>
      </c>
      <c r="EVG65" s="1366">
        <f t="shared" ref="EVG65" si="2003">EVG59*$C$64*$C$65</f>
        <v>0</v>
      </c>
      <c r="EVI65" s="1366">
        <f t="shared" ref="EVI65" si="2004">EVI59*$C$64*$C$65</f>
        <v>0</v>
      </c>
      <c r="EVK65" s="1366">
        <f t="shared" ref="EVK65" si="2005">EVK59*$C$64*$C$65</f>
        <v>0</v>
      </c>
      <c r="EVM65" s="1366">
        <f t="shared" ref="EVM65" si="2006">EVM59*$C$64*$C$65</f>
        <v>0</v>
      </c>
      <c r="EVO65" s="1366">
        <f t="shared" ref="EVO65" si="2007">EVO59*$C$64*$C$65</f>
        <v>0</v>
      </c>
      <c r="EVQ65" s="1366">
        <f t="shared" ref="EVQ65" si="2008">EVQ59*$C$64*$C$65</f>
        <v>0</v>
      </c>
      <c r="EVS65" s="1366">
        <f t="shared" ref="EVS65" si="2009">EVS59*$C$64*$C$65</f>
        <v>0</v>
      </c>
      <c r="EVU65" s="1366">
        <f t="shared" ref="EVU65" si="2010">EVU59*$C$64*$C$65</f>
        <v>0</v>
      </c>
      <c r="EVW65" s="1366">
        <f t="shared" ref="EVW65" si="2011">EVW59*$C$64*$C$65</f>
        <v>0</v>
      </c>
      <c r="EVY65" s="1366">
        <f t="shared" ref="EVY65" si="2012">EVY59*$C$64*$C$65</f>
        <v>0</v>
      </c>
      <c r="EWA65" s="1366">
        <f t="shared" ref="EWA65" si="2013">EWA59*$C$64*$C$65</f>
        <v>0</v>
      </c>
      <c r="EWC65" s="1366">
        <f t="shared" ref="EWC65" si="2014">EWC59*$C$64*$C$65</f>
        <v>0</v>
      </c>
      <c r="EWE65" s="1366">
        <f t="shared" ref="EWE65" si="2015">EWE59*$C$64*$C$65</f>
        <v>0</v>
      </c>
      <c r="EWG65" s="1366">
        <f t="shared" ref="EWG65" si="2016">EWG59*$C$64*$C$65</f>
        <v>0</v>
      </c>
      <c r="EWI65" s="1366">
        <f t="shared" ref="EWI65" si="2017">EWI59*$C$64*$C$65</f>
        <v>0</v>
      </c>
      <c r="EWK65" s="1366">
        <f t="shared" ref="EWK65" si="2018">EWK59*$C$64*$C$65</f>
        <v>0</v>
      </c>
      <c r="EWM65" s="1366">
        <f t="shared" ref="EWM65" si="2019">EWM59*$C$64*$C$65</f>
        <v>0</v>
      </c>
      <c r="EWO65" s="1366">
        <f t="shared" ref="EWO65" si="2020">EWO59*$C$64*$C$65</f>
        <v>0</v>
      </c>
      <c r="EWQ65" s="1366">
        <f t="shared" ref="EWQ65" si="2021">EWQ59*$C$64*$C$65</f>
        <v>0</v>
      </c>
      <c r="EWS65" s="1366">
        <f t="shared" ref="EWS65" si="2022">EWS59*$C$64*$C$65</f>
        <v>0</v>
      </c>
      <c r="EWU65" s="1366">
        <f t="shared" ref="EWU65" si="2023">EWU59*$C$64*$C$65</f>
        <v>0</v>
      </c>
      <c r="EWW65" s="1366">
        <f t="shared" ref="EWW65" si="2024">EWW59*$C$64*$C$65</f>
        <v>0</v>
      </c>
      <c r="EWY65" s="1366">
        <f t="shared" ref="EWY65" si="2025">EWY59*$C$64*$C$65</f>
        <v>0</v>
      </c>
      <c r="EXA65" s="1366">
        <f t="shared" ref="EXA65" si="2026">EXA59*$C$64*$C$65</f>
        <v>0</v>
      </c>
      <c r="EXC65" s="1366">
        <f t="shared" ref="EXC65" si="2027">EXC59*$C$64*$C$65</f>
        <v>0</v>
      </c>
      <c r="EXE65" s="1366">
        <f t="shared" ref="EXE65" si="2028">EXE59*$C$64*$C$65</f>
        <v>0</v>
      </c>
      <c r="EXG65" s="1366">
        <f t="shared" ref="EXG65" si="2029">EXG59*$C$64*$C$65</f>
        <v>0</v>
      </c>
      <c r="EXI65" s="1366">
        <f t="shared" ref="EXI65" si="2030">EXI59*$C$64*$C$65</f>
        <v>0</v>
      </c>
      <c r="EXK65" s="1366">
        <f t="shared" ref="EXK65" si="2031">EXK59*$C$64*$C$65</f>
        <v>0</v>
      </c>
      <c r="EXM65" s="1366">
        <f t="shared" ref="EXM65" si="2032">EXM59*$C$64*$C$65</f>
        <v>0</v>
      </c>
      <c r="EXO65" s="1366">
        <f t="shared" ref="EXO65" si="2033">EXO59*$C$64*$C$65</f>
        <v>0</v>
      </c>
      <c r="EXQ65" s="1366">
        <f t="shared" ref="EXQ65" si="2034">EXQ59*$C$64*$C$65</f>
        <v>0</v>
      </c>
      <c r="EXS65" s="1366">
        <f t="shared" ref="EXS65" si="2035">EXS59*$C$64*$C$65</f>
        <v>0</v>
      </c>
      <c r="EXU65" s="1366">
        <f t="shared" ref="EXU65" si="2036">EXU59*$C$64*$C$65</f>
        <v>0</v>
      </c>
      <c r="EXW65" s="1366">
        <f t="shared" ref="EXW65" si="2037">EXW59*$C$64*$C$65</f>
        <v>0</v>
      </c>
      <c r="EXY65" s="1366">
        <f t="shared" ref="EXY65" si="2038">EXY59*$C$64*$C$65</f>
        <v>0</v>
      </c>
      <c r="EYA65" s="1366">
        <f t="shared" ref="EYA65" si="2039">EYA59*$C$64*$C$65</f>
        <v>0</v>
      </c>
      <c r="EYC65" s="1366">
        <f t="shared" ref="EYC65" si="2040">EYC59*$C$64*$C$65</f>
        <v>0</v>
      </c>
      <c r="EYE65" s="1366">
        <f t="shared" ref="EYE65" si="2041">EYE59*$C$64*$C$65</f>
        <v>0</v>
      </c>
      <c r="EYG65" s="1366">
        <f t="shared" ref="EYG65" si="2042">EYG59*$C$64*$C$65</f>
        <v>0</v>
      </c>
      <c r="EYI65" s="1366">
        <f t="shared" ref="EYI65" si="2043">EYI59*$C$64*$C$65</f>
        <v>0</v>
      </c>
      <c r="EYK65" s="1366">
        <f t="shared" ref="EYK65" si="2044">EYK59*$C$64*$C$65</f>
        <v>0</v>
      </c>
      <c r="EYM65" s="1366">
        <f t="shared" ref="EYM65" si="2045">EYM59*$C$64*$C$65</f>
        <v>0</v>
      </c>
      <c r="EYO65" s="1366">
        <f t="shared" ref="EYO65" si="2046">EYO59*$C$64*$C$65</f>
        <v>0</v>
      </c>
      <c r="EYQ65" s="1366">
        <f t="shared" ref="EYQ65" si="2047">EYQ59*$C$64*$C$65</f>
        <v>0</v>
      </c>
      <c r="EYS65" s="1366">
        <f t="shared" ref="EYS65" si="2048">EYS59*$C$64*$C$65</f>
        <v>0</v>
      </c>
      <c r="EYU65" s="1366">
        <f t="shared" ref="EYU65" si="2049">EYU59*$C$64*$C$65</f>
        <v>0</v>
      </c>
      <c r="EYW65" s="1366">
        <f t="shared" ref="EYW65" si="2050">EYW59*$C$64*$C$65</f>
        <v>0</v>
      </c>
      <c r="EYY65" s="1366">
        <f t="shared" ref="EYY65" si="2051">EYY59*$C$64*$C$65</f>
        <v>0</v>
      </c>
      <c r="EZA65" s="1366">
        <f t="shared" ref="EZA65" si="2052">EZA59*$C$64*$C$65</f>
        <v>0</v>
      </c>
      <c r="EZC65" s="1366">
        <f t="shared" ref="EZC65" si="2053">EZC59*$C$64*$C$65</f>
        <v>0</v>
      </c>
      <c r="EZE65" s="1366">
        <f t="shared" ref="EZE65" si="2054">EZE59*$C$64*$C$65</f>
        <v>0</v>
      </c>
      <c r="EZG65" s="1366">
        <f t="shared" ref="EZG65" si="2055">EZG59*$C$64*$C$65</f>
        <v>0</v>
      </c>
      <c r="EZI65" s="1366">
        <f t="shared" ref="EZI65" si="2056">EZI59*$C$64*$C$65</f>
        <v>0</v>
      </c>
      <c r="EZK65" s="1366">
        <f t="shared" ref="EZK65" si="2057">EZK59*$C$64*$C$65</f>
        <v>0</v>
      </c>
      <c r="EZM65" s="1366">
        <f t="shared" ref="EZM65" si="2058">EZM59*$C$64*$C$65</f>
        <v>0</v>
      </c>
      <c r="EZO65" s="1366">
        <f t="shared" ref="EZO65" si="2059">EZO59*$C$64*$C$65</f>
        <v>0</v>
      </c>
      <c r="EZQ65" s="1366">
        <f t="shared" ref="EZQ65" si="2060">EZQ59*$C$64*$C$65</f>
        <v>0</v>
      </c>
      <c r="EZS65" s="1366">
        <f t="shared" ref="EZS65" si="2061">EZS59*$C$64*$C$65</f>
        <v>0</v>
      </c>
      <c r="EZU65" s="1366">
        <f t="shared" ref="EZU65" si="2062">EZU59*$C$64*$C$65</f>
        <v>0</v>
      </c>
      <c r="EZW65" s="1366">
        <f t="shared" ref="EZW65" si="2063">EZW59*$C$64*$C$65</f>
        <v>0</v>
      </c>
      <c r="EZY65" s="1366">
        <f t="shared" ref="EZY65" si="2064">EZY59*$C$64*$C$65</f>
        <v>0</v>
      </c>
      <c r="FAA65" s="1366">
        <f t="shared" ref="FAA65" si="2065">FAA59*$C$64*$C$65</f>
        <v>0</v>
      </c>
      <c r="FAC65" s="1366">
        <f t="shared" ref="FAC65" si="2066">FAC59*$C$64*$C$65</f>
        <v>0</v>
      </c>
      <c r="FAE65" s="1366">
        <f t="shared" ref="FAE65" si="2067">FAE59*$C$64*$C$65</f>
        <v>0</v>
      </c>
      <c r="FAG65" s="1366">
        <f t="shared" ref="FAG65" si="2068">FAG59*$C$64*$C$65</f>
        <v>0</v>
      </c>
      <c r="FAI65" s="1366">
        <f t="shared" ref="FAI65" si="2069">FAI59*$C$64*$C$65</f>
        <v>0</v>
      </c>
      <c r="FAK65" s="1366">
        <f t="shared" ref="FAK65" si="2070">FAK59*$C$64*$C$65</f>
        <v>0</v>
      </c>
      <c r="FAM65" s="1366">
        <f t="shared" ref="FAM65" si="2071">FAM59*$C$64*$C$65</f>
        <v>0</v>
      </c>
      <c r="FAO65" s="1366">
        <f t="shared" ref="FAO65" si="2072">FAO59*$C$64*$C$65</f>
        <v>0</v>
      </c>
      <c r="FAQ65" s="1366">
        <f t="shared" ref="FAQ65" si="2073">FAQ59*$C$64*$C$65</f>
        <v>0</v>
      </c>
      <c r="FAS65" s="1366">
        <f t="shared" ref="FAS65" si="2074">FAS59*$C$64*$C$65</f>
        <v>0</v>
      </c>
      <c r="FAU65" s="1366">
        <f t="shared" ref="FAU65" si="2075">FAU59*$C$64*$C$65</f>
        <v>0</v>
      </c>
      <c r="FAW65" s="1366">
        <f t="shared" ref="FAW65" si="2076">FAW59*$C$64*$C$65</f>
        <v>0</v>
      </c>
      <c r="FAY65" s="1366">
        <f t="shared" ref="FAY65" si="2077">FAY59*$C$64*$C$65</f>
        <v>0</v>
      </c>
      <c r="FBA65" s="1366">
        <f t="shared" ref="FBA65" si="2078">FBA59*$C$64*$C$65</f>
        <v>0</v>
      </c>
      <c r="FBC65" s="1366">
        <f t="shared" ref="FBC65" si="2079">FBC59*$C$64*$C$65</f>
        <v>0</v>
      </c>
      <c r="FBE65" s="1366">
        <f t="shared" ref="FBE65" si="2080">FBE59*$C$64*$C$65</f>
        <v>0</v>
      </c>
      <c r="FBG65" s="1366">
        <f t="shared" ref="FBG65" si="2081">FBG59*$C$64*$C$65</f>
        <v>0</v>
      </c>
      <c r="FBI65" s="1366">
        <f t="shared" ref="FBI65" si="2082">FBI59*$C$64*$C$65</f>
        <v>0</v>
      </c>
      <c r="FBK65" s="1366">
        <f t="shared" ref="FBK65" si="2083">FBK59*$C$64*$C$65</f>
        <v>0</v>
      </c>
      <c r="FBM65" s="1366">
        <f t="shared" ref="FBM65" si="2084">FBM59*$C$64*$C$65</f>
        <v>0</v>
      </c>
      <c r="FBO65" s="1366">
        <f t="shared" ref="FBO65" si="2085">FBO59*$C$64*$C$65</f>
        <v>0</v>
      </c>
      <c r="FBQ65" s="1366">
        <f t="shared" ref="FBQ65" si="2086">FBQ59*$C$64*$C$65</f>
        <v>0</v>
      </c>
      <c r="FBS65" s="1366">
        <f t="shared" ref="FBS65" si="2087">FBS59*$C$64*$C$65</f>
        <v>0</v>
      </c>
      <c r="FBU65" s="1366">
        <f t="shared" ref="FBU65" si="2088">FBU59*$C$64*$C$65</f>
        <v>0</v>
      </c>
      <c r="FBW65" s="1366">
        <f t="shared" ref="FBW65" si="2089">FBW59*$C$64*$C$65</f>
        <v>0</v>
      </c>
      <c r="FBY65" s="1366">
        <f t="shared" ref="FBY65" si="2090">FBY59*$C$64*$C$65</f>
        <v>0</v>
      </c>
      <c r="FCA65" s="1366">
        <f t="shared" ref="FCA65" si="2091">FCA59*$C$64*$C$65</f>
        <v>0</v>
      </c>
      <c r="FCC65" s="1366">
        <f t="shared" ref="FCC65" si="2092">FCC59*$C$64*$C$65</f>
        <v>0</v>
      </c>
      <c r="FCE65" s="1366">
        <f t="shared" ref="FCE65" si="2093">FCE59*$C$64*$C$65</f>
        <v>0</v>
      </c>
      <c r="FCG65" s="1366">
        <f t="shared" ref="FCG65" si="2094">FCG59*$C$64*$C$65</f>
        <v>0</v>
      </c>
      <c r="FCI65" s="1366">
        <f t="shared" ref="FCI65" si="2095">FCI59*$C$64*$C$65</f>
        <v>0</v>
      </c>
      <c r="FCK65" s="1366">
        <f t="shared" ref="FCK65" si="2096">FCK59*$C$64*$C$65</f>
        <v>0</v>
      </c>
      <c r="FCM65" s="1366">
        <f t="shared" ref="FCM65" si="2097">FCM59*$C$64*$C$65</f>
        <v>0</v>
      </c>
      <c r="FCO65" s="1366">
        <f t="shared" ref="FCO65" si="2098">FCO59*$C$64*$C$65</f>
        <v>0</v>
      </c>
      <c r="FCQ65" s="1366">
        <f t="shared" ref="FCQ65" si="2099">FCQ59*$C$64*$C$65</f>
        <v>0</v>
      </c>
      <c r="FCS65" s="1366">
        <f t="shared" ref="FCS65" si="2100">FCS59*$C$64*$C$65</f>
        <v>0</v>
      </c>
      <c r="FCU65" s="1366">
        <f t="shared" ref="FCU65" si="2101">FCU59*$C$64*$C$65</f>
        <v>0</v>
      </c>
      <c r="FCW65" s="1366">
        <f t="shared" ref="FCW65" si="2102">FCW59*$C$64*$C$65</f>
        <v>0</v>
      </c>
      <c r="FCY65" s="1366">
        <f t="shared" ref="FCY65" si="2103">FCY59*$C$64*$C$65</f>
        <v>0</v>
      </c>
      <c r="FDA65" s="1366">
        <f t="shared" ref="FDA65" si="2104">FDA59*$C$64*$C$65</f>
        <v>0</v>
      </c>
      <c r="FDC65" s="1366">
        <f t="shared" ref="FDC65" si="2105">FDC59*$C$64*$C$65</f>
        <v>0</v>
      </c>
      <c r="FDE65" s="1366">
        <f t="shared" ref="FDE65" si="2106">FDE59*$C$64*$C$65</f>
        <v>0</v>
      </c>
      <c r="FDG65" s="1366">
        <f t="shared" ref="FDG65" si="2107">FDG59*$C$64*$C$65</f>
        <v>0</v>
      </c>
      <c r="FDI65" s="1366">
        <f t="shared" ref="FDI65" si="2108">FDI59*$C$64*$C$65</f>
        <v>0</v>
      </c>
      <c r="FDK65" s="1366">
        <f t="shared" ref="FDK65" si="2109">FDK59*$C$64*$C$65</f>
        <v>0</v>
      </c>
      <c r="FDM65" s="1366">
        <f t="shared" ref="FDM65" si="2110">FDM59*$C$64*$C$65</f>
        <v>0</v>
      </c>
      <c r="FDO65" s="1366">
        <f t="shared" ref="FDO65" si="2111">FDO59*$C$64*$C$65</f>
        <v>0</v>
      </c>
      <c r="FDQ65" s="1366">
        <f t="shared" ref="FDQ65" si="2112">FDQ59*$C$64*$C$65</f>
        <v>0</v>
      </c>
      <c r="FDS65" s="1366">
        <f t="shared" ref="FDS65" si="2113">FDS59*$C$64*$C$65</f>
        <v>0</v>
      </c>
      <c r="FDU65" s="1366">
        <f t="shared" ref="FDU65" si="2114">FDU59*$C$64*$C$65</f>
        <v>0</v>
      </c>
      <c r="FDW65" s="1366">
        <f t="shared" ref="FDW65" si="2115">FDW59*$C$64*$C$65</f>
        <v>0</v>
      </c>
      <c r="FDY65" s="1366">
        <f t="shared" ref="FDY65" si="2116">FDY59*$C$64*$C$65</f>
        <v>0</v>
      </c>
      <c r="FEA65" s="1366">
        <f t="shared" ref="FEA65" si="2117">FEA59*$C$64*$C$65</f>
        <v>0</v>
      </c>
      <c r="FEC65" s="1366">
        <f t="shared" ref="FEC65" si="2118">FEC59*$C$64*$C$65</f>
        <v>0</v>
      </c>
      <c r="FEE65" s="1366">
        <f t="shared" ref="FEE65" si="2119">FEE59*$C$64*$C$65</f>
        <v>0</v>
      </c>
      <c r="FEG65" s="1366">
        <f t="shared" ref="FEG65" si="2120">FEG59*$C$64*$C$65</f>
        <v>0</v>
      </c>
      <c r="FEI65" s="1366">
        <f t="shared" ref="FEI65" si="2121">FEI59*$C$64*$C$65</f>
        <v>0</v>
      </c>
      <c r="FEK65" s="1366">
        <f t="shared" ref="FEK65" si="2122">FEK59*$C$64*$C$65</f>
        <v>0</v>
      </c>
      <c r="FEM65" s="1366">
        <f t="shared" ref="FEM65" si="2123">FEM59*$C$64*$C$65</f>
        <v>0</v>
      </c>
      <c r="FEO65" s="1366">
        <f t="shared" ref="FEO65" si="2124">FEO59*$C$64*$C$65</f>
        <v>0</v>
      </c>
      <c r="FEQ65" s="1366">
        <f t="shared" ref="FEQ65" si="2125">FEQ59*$C$64*$C$65</f>
        <v>0</v>
      </c>
      <c r="FES65" s="1366">
        <f t="shared" ref="FES65" si="2126">FES59*$C$64*$C$65</f>
        <v>0</v>
      </c>
      <c r="FEU65" s="1366">
        <f t="shared" ref="FEU65" si="2127">FEU59*$C$64*$C$65</f>
        <v>0</v>
      </c>
      <c r="FEW65" s="1366">
        <f t="shared" ref="FEW65" si="2128">FEW59*$C$64*$C$65</f>
        <v>0</v>
      </c>
      <c r="FEY65" s="1366">
        <f t="shared" ref="FEY65" si="2129">FEY59*$C$64*$C$65</f>
        <v>0</v>
      </c>
      <c r="FFA65" s="1366">
        <f t="shared" ref="FFA65" si="2130">FFA59*$C$64*$C$65</f>
        <v>0</v>
      </c>
      <c r="FFC65" s="1366">
        <f t="shared" ref="FFC65" si="2131">FFC59*$C$64*$C$65</f>
        <v>0</v>
      </c>
      <c r="FFE65" s="1366">
        <f t="shared" ref="FFE65" si="2132">FFE59*$C$64*$C$65</f>
        <v>0</v>
      </c>
      <c r="FFG65" s="1366">
        <f t="shared" ref="FFG65" si="2133">FFG59*$C$64*$C$65</f>
        <v>0</v>
      </c>
      <c r="FFI65" s="1366">
        <f t="shared" ref="FFI65" si="2134">FFI59*$C$64*$C$65</f>
        <v>0</v>
      </c>
      <c r="FFK65" s="1366">
        <f t="shared" ref="FFK65" si="2135">FFK59*$C$64*$C$65</f>
        <v>0</v>
      </c>
      <c r="FFM65" s="1366">
        <f t="shared" ref="FFM65" si="2136">FFM59*$C$64*$C$65</f>
        <v>0</v>
      </c>
      <c r="FFO65" s="1366">
        <f t="shared" ref="FFO65" si="2137">FFO59*$C$64*$C$65</f>
        <v>0</v>
      </c>
      <c r="FFQ65" s="1366">
        <f t="shared" ref="FFQ65" si="2138">FFQ59*$C$64*$C$65</f>
        <v>0</v>
      </c>
      <c r="FFS65" s="1366">
        <f t="shared" ref="FFS65" si="2139">FFS59*$C$64*$C$65</f>
        <v>0</v>
      </c>
      <c r="FFU65" s="1366">
        <f t="shared" ref="FFU65" si="2140">FFU59*$C$64*$C$65</f>
        <v>0</v>
      </c>
      <c r="FFW65" s="1366">
        <f t="shared" ref="FFW65" si="2141">FFW59*$C$64*$C$65</f>
        <v>0</v>
      </c>
      <c r="FFY65" s="1366">
        <f t="shared" ref="FFY65" si="2142">FFY59*$C$64*$C$65</f>
        <v>0</v>
      </c>
      <c r="FGA65" s="1366">
        <f t="shared" ref="FGA65" si="2143">FGA59*$C$64*$C$65</f>
        <v>0</v>
      </c>
      <c r="FGC65" s="1366">
        <f t="shared" ref="FGC65" si="2144">FGC59*$C$64*$C$65</f>
        <v>0</v>
      </c>
      <c r="FGE65" s="1366">
        <f t="shared" ref="FGE65" si="2145">FGE59*$C$64*$C$65</f>
        <v>0</v>
      </c>
      <c r="FGG65" s="1366">
        <f t="shared" ref="FGG65" si="2146">FGG59*$C$64*$C$65</f>
        <v>0</v>
      </c>
      <c r="FGI65" s="1366">
        <f t="shared" ref="FGI65" si="2147">FGI59*$C$64*$C$65</f>
        <v>0</v>
      </c>
      <c r="FGK65" s="1366">
        <f t="shared" ref="FGK65" si="2148">FGK59*$C$64*$C$65</f>
        <v>0</v>
      </c>
      <c r="FGM65" s="1366">
        <f t="shared" ref="FGM65" si="2149">FGM59*$C$64*$C$65</f>
        <v>0</v>
      </c>
      <c r="FGO65" s="1366">
        <f t="shared" ref="FGO65" si="2150">FGO59*$C$64*$C$65</f>
        <v>0</v>
      </c>
      <c r="FGQ65" s="1366">
        <f t="shared" ref="FGQ65" si="2151">FGQ59*$C$64*$C$65</f>
        <v>0</v>
      </c>
      <c r="FGS65" s="1366">
        <f t="shared" ref="FGS65" si="2152">FGS59*$C$64*$C$65</f>
        <v>0</v>
      </c>
      <c r="FGU65" s="1366">
        <f t="shared" ref="FGU65" si="2153">FGU59*$C$64*$C$65</f>
        <v>0</v>
      </c>
      <c r="FGW65" s="1366">
        <f t="shared" ref="FGW65" si="2154">FGW59*$C$64*$C$65</f>
        <v>0</v>
      </c>
      <c r="FGY65" s="1366">
        <f t="shared" ref="FGY65" si="2155">FGY59*$C$64*$C$65</f>
        <v>0</v>
      </c>
      <c r="FHA65" s="1366">
        <f t="shared" ref="FHA65" si="2156">FHA59*$C$64*$C$65</f>
        <v>0</v>
      </c>
      <c r="FHC65" s="1366">
        <f t="shared" ref="FHC65" si="2157">FHC59*$C$64*$C$65</f>
        <v>0</v>
      </c>
      <c r="FHE65" s="1366">
        <f t="shared" ref="FHE65" si="2158">FHE59*$C$64*$C$65</f>
        <v>0</v>
      </c>
      <c r="FHG65" s="1366">
        <f t="shared" ref="FHG65" si="2159">FHG59*$C$64*$C$65</f>
        <v>0</v>
      </c>
      <c r="FHI65" s="1366">
        <f t="shared" ref="FHI65" si="2160">FHI59*$C$64*$C$65</f>
        <v>0</v>
      </c>
      <c r="FHK65" s="1366">
        <f t="shared" ref="FHK65" si="2161">FHK59*$C$64*$C$65</f>
        <v>0</v>
      </c>
      <c r="FHM65" s="1366">
        <f t="shared" ref="FHM65" si="2162">FHM59*$C$64*$C$65</f>
        <v>0</v>
      </c>
      <c r="FHO65" s="1366">
        <f t="shared" ref="FHO65" si="2163">FHO59*$C$64*$C$65</f>
        <v>0</v>
      </c>
      <c r="FHQ65" s="1366">
        <f t="shared" ref="FHQ65" si="2164">FHQ59*$C$64*$C$65</f>
        <v>0</v>
      </c>
      <c r="FHS65" s="1366">
        <f t="shared" ref="FHS65" si="2165">FHS59*$C$64*$C$65</f>
        <v>0</v>
      </c>
      <c r="FHU65" s="1366">
        <f t="shared" ref="FHU65" si="2166">FHU59*$C$64*$C$65</f>
        <v>0</v>
      </c>
      <c r="FHW65" s="1366">
        <f t="shared" ref="FHW65" si="2167">FHW59*$C$64*$C$65</f>
        <v>0</v>
      </c>
      <c r="FHY65" s="1366">
        <f t="shared" ref="FHY65" si="2168">FHY59*$C$64*$C$65</f>
        <v>0</v>
      </c>
      <c r="FIA65" s="1366">
        <f t="shared" ref="FIA65" si="2169">FIA59*$C$64*$C$65</f>
        <v>0</v>
      </c>
      <c r="FIC65" s="1366">
        <f t="shared" ref="FIC65" si="2170">FIC59*$C$64*$C$65</f>
        <v>0</v>
      </c>
      <c r="FIE65" s="1366">
        <f t="shared" ref="FIE65" si="2171">FIE59*$C$64*$C$65</f>
        <v>0</v>
      </c>
      <c r="FIG65" s="1366">
        <f t="shared" ref="FIG65" si="2172">FIG59*$C$64*$C$65</f>
        <v>0</v>
      </c>
      <c r="FII65" s="1366">
        <f t="shared" ref="FII65" si="2173">FII59*$C$64*$C$65</f>
        <v>0</v>
      </c>
      <c r="FIK65" s="1366">
        <f t="shared" ref="FIK65" si="2174">FIK59*$C$64*$C$65</f>
        <v>0</v>
      </c>
      <c r="FIM65" s="1366">
        <f t="shared" ref="FIM65" si="2175">FIM59*$C$64*$C$65</f>
        <v>0</v>
      </c>
      <c r="FIO65" s="1366">
        <f t="shared" ref="FIO65" si="2176">FIO59*$C$64*$C$65</f>
        <v>0</v>
      </c>
      <c r="FIQ65" s="1366">
        <f t="shared" ref="FIQ65" si="2177">FIQ59*$C$64*$C$65</f>
        <v>0</v>
      </c>
      <c r="FIS65" s="1366">
        <f t="shared" ref="FIS65" si="2178">FIS59*$C$64*$C$65</f>
        <v>0</v>
      </c>
      <c r="FIU65" s="1366">
        <f t="shared" ref="FIU65" si="2179">FIU59*$C$64*$C$65</f>
        <v>0</v>
      </c>
      <c r="FIW65" s="1366">
        <f t="shared" ref="FIW65" si="2180">FIW59*$C$64*$C$65</f>
        <v>0</v>
      </c>
      <c r="FIY65" s="1366">
        <f t="shared" ref="FIY65" si="2181">FIY59*$C$64*$C$65</f>
        <v>0</v>
      </c>
      <c r="FJA65" s="1366">
        <f t="shared" ref="FJA65" si="2182">FJA59*$C$64*$C$65</f>
        <v>0</v>
      </c>
      <c r="FJC65" s="1366">
        <f t="shared" ref="FJC65" si="2183">FJC59*$C$64*$C$65</f>
        <v>0</v>
      </c>
      <c r="FJE65" s="1366">
        <f t="shared" ref="FJE65" si="2184">FJE59*$C$64*$C$65</f>
        <v>0</v>
      </c>
      <c r="FJG65" s="1366">
        <f t="shared" ref="FJG65" si="2185">FJG59*$C$64*$C$65</f>
        <v>0</v>
      </c>
      <c r="FJI65" s="1366">
        <f t="shared" ref="FJI65" si="2186">FJI59*$C$64*$C$65</f>
        <v>0</v>
      </c>
      <c r="FJK65" s="1366">
        <f t="shared" ref="FJK65" si="2187">FJK59*$C$64*$C$65</f>
        <v>0</v>
      </c>
      <c r="FJM65" s="1366">
        <f t="shared" ref="FJM65" si="2188">FJM59*$C$64*$C$65</f>
        <v>0</v>
      </c>
      <c r="FJO65" s="1366">
        <f t="shared" ref="FJO65" si="2189">FJO59*$C$64*$C$65</f>
        <v>0</v>
      </c>
      <c r="FJQ65" s="1366">
        <f t="shared" ref="FJQ65" si="2190">FJQ59*$C$64*$C$65</f>
        <v>0</v>
      </c>
      <c r="FJS65" s="1366">
        <f t="shared" ref="FJS65" si="2191">FJS59*$C$64*$C$65</f>
        <v>0</v>
      </c>
      <c r="FJU65" s="1366">
        <f t="shared" ref="FJU65" si="2192">FJU59*$C$64*$C$65</f>
        <v>0</v>
      </c>
      <c r="FJW65" s="1366">
        <f t="shared" ref="FJW65" si="2193">FJW59*$C$64*$C$65</f>
        <v>0</v>
      </c>
      <c r="FJY65" s="1366">
        <f t="shared" ref="FJY65" si="2194">FJY59*$C$64*$C$65</f>
        <v>0</v>
      </c>
      <c r="FKA65" s="1366">
        <f t="shared" ref="FKA65" si="2195">FKA59*$C$64*$C$65</f>
        <v>0</v>
      </c>
      <c r="FKC65" s="1366">
        <f t="shared" ref="FKC65" si="2196">FKC59*$C$64*$C$65</f>
        <v>0</v>
      </c>
      <c r="FKE65" s="1366">
        <f t="shared" ref="FKE65" si="2197">FKE59*$C$64*$C$65</f>
        <v>0</v>
      </c>
      <c r="FKG65" s="1366">
        <f t="shared" ref="FKG65" si="2198">FKG59*$C$64*$C$65</f>
        <v>0</v>
      </c>
      <c r="FKI65" s="1366">
        <f t="shared" ref="FKI65" si="2199">FKI59*$C$64*$C$65</f>
        <v>0</v>
      </c>
      <c r="FKK65" s="1366">
        <f t="shared" ref="FKK65" si="2200">FKK59*$C$64*$C$65</f>
        <v>0</v>
      </c>
      <c r="FKM65" s="1366">
        <f t="shared" ref="FKM65" si="2201">FKM59*$C$64*$C$65</f>
        <v>0</v>
      </c>
      <c r="FKO65" s="1366">
        <f t="shared" ref="FKO65" si="2202">FKO59*$C$64*$C$65</f>
        <v>0</v>
      </c>
      <c r="FKQ65" s="1366">
        <f t="shared" ref="FKQ65" si="2203">FKQ59*$C$64*$C$65</f>
        <v>0</v>
      </c>
      <c r="FKS65" s="1366">
        <f t="shared" ref="FKS65" si="2204">FKS59*$C$64*$C$65</f>
        <v>0</v>
      </c>
      <c r="FKU65" s="1366">
        <f t="shared" ref="FKU65" si="2205">FKU59*$C$64*$C$65</f>
        <v>0</v>
      </c>
      <c r="FKW65" s="1366">
        <f t="shared" ref="FKW65" si="2206">FKW59*$C$64*$C$65</f>
        <v>0</v>
      </c>
      <c r="FKY65" s="1366">
        <f t="shared" ref="FKY65" si="2207">FKY59*$C$64*$C$65</f>
        <v>0</v>
      </c>
      <c r="FLA65" s="1366">
        <f t="shared" ref="FLA65" si="2208">FLA59*$C$64*$C$65</f>
        <v>0</v>
      </c>
      <c r="FLC65" s="1366">
        <f t="shared" ref="FLC65" si="2209">FLC59*$C$64*$C$65</f>
        <v>0</v>
      </c>
      <c r="FLE65" s="1366">
        <f t="shared" ref="FLE65" si="2210">FLE59*$C$64*$C$65</f>
        <v>0</v>
      </c>
      <c r="FLG65" s="1366">
        <f t="shared" ref="FLG65" si="2211">FLG59*$C$64*$C$65</f>
        <v>0</v>
      </c>
      <c r="FLI65" s="1366">
        <f t="shared" ref="FLI65" si="2212">FLI59*$C$64*$C$65</f>
        <v>0</v>
      </c>
      <c r="FLK65" s="1366">
        <f t="shared" ref="FLK65" si="2213">FLK59*$C$64*$C$65</f>
        <v>0</v>
      </c>
      <c r="FLM65" s="1366">
        <f t="shared" ref="FLM65" si="2214">FLM59*$C$64*$C$65</f>
        <v>0</v>
      </c>
      <c r="FLO65" s="1366">
        <f t="shared" ref="FLO65" si="2215">FLO59*$C$64*$C$65</f>
        <v>0</v>
      </c>
      <c r="FLQ65" s="1366">
        <f t="shared" ref="FLQ65" si="2216">FLQ59*$C$64*$C$65</f>
        <v>0</v>
      </c>
      <c r="FLS65" s="1366">
        <f t="shared" ref="FLS65" si="2217">FLS59*$C$64*$C$65</f>
        <v>0</v>
      </c>
      <c r="FLU65" s="1366">
        <f t="shared" ref="FLU65" si="2218">FLU59*$C$64*$C$65</f>
        <v>0</v>
      </c>
      <c r="FLW65" s="1366">
        <f t="shared" ref="FLW65" si="2219">FLW59*$C$64*$C$65</f>
        <v>0</v>
      </c>
      <c r="FLY65" s="1366">
        <f t="shared" ref="FLY65" si="2220">FLY59*$C$64*$C$65</f>
        <v>0</v>
      </c>
      <c r="FMA65" s="1366">
        <f t="shared" ref="FMA65" si="2221">FMA59*$C$64*$C$65</f>
        <v>0</v>
      </c>
      <c r="FMC65" s="1366">
        <f t="shared" ref="FMC65" si="2222">FMC59*$C$64*$C$65</f>
        <v>0</v>
      </c>
      <c r="FME65" s="1366">
        <f t="shared" ref="FME65" si="2223">FME59*$C$64*$C$65</f>
        <v>0</v>
      </c>
      <c r="FMG65" s="1366">
        <f t="shared" ref="FMG65" si="2224">FMG59*$C$64*$C$65</f>
        <v>0</v>
      </c>
      <c r="FMI65" s="1366">
        <f t="shared" ref="FMI65" si="2225">FMI59*$C$64*$C$65</f>
        <v>0</v>
      </c>
      <c r="FMK65" s="1366">
        <f t="shared" ref="FMK65" si="2226">FMK59*$C$64*$C$65</f>
        <v>0</v>
      </c>
      <c r="FMM65" s="1366">
        <f t="shared" ref="FMM65" si="2227">FMM59*$C$64*$C$65</f>
        <v>0</v>
      </c>
      <c r="FMO65" s="1366">
        <f t="shared" ref="FMO65" si="2228">FMO59*$C$64*$C$65</f>
        <v>0</v>
      </c>
      <c r="FMQ65" s="1366">
        <f t="shared" ref="FMQ65" si="2229">FMQ59*$C$64*$C$65</f>
        <v>0</v>
      </c>
      <c r="FMS65" s="1366">
        <f t="shared" ref="FMS65" si="2230">FMS59*$C$64*$C$65</f>
        <v>0</v>
      </c>
      <c r="FMU65" s="1366">
        <f t="shared" ref="FMU65" si="2231">FMU59*$C$64*$C$65</f>
        <v>0</v>
      </c>
      <c r="FMW65" s="1366">
        <f t="shared" ref="FMW65" si="2232">FMW59*$C$64*$C$65</f>
        <v>0</v>
      </c>
      <c r="FMY65" s="1366">
        <f t="shared" ref="FMY65" si="2233">FMY59*$C$64*$C$65</f>
        <v>0</v>
      </c>
      <c r="FNA65" s="1366">
        <f t="shared" ref="FNA65" si="2234">FNA59*$C$64*$C$65</f>
        <v>0</v>
      </c>
      <c r="FNC65" s="1366">
        <f t="shared" ref="FNC65" si="2235">FNC59*$C$64*$C$65</f>
        <v>0</v>
      </c>
      <c r="FNE65" s="1366">
        <f t="shared" ref="FNE65" si="2236">FNE59*$C$64*$C$65</f>
        <v>0</v>
      </c>
      <c r="FNG65" s="1366">
        <f t="shared" ref="FNG65" si="2237">FNG59*$C$64*$C$65</f>
        <v>0</v>
      </c>
      <c r="FNI65" s="1366">
        <f t="shared" ref="FNI65" si="2238">FNI59*$C$64*$C$65</f>
        <v>0</v>
      </c>
      <c r="FNK65" s="1366">
        <f t="shared" ref="FNK65" si="2239">FNK59*$C$64*$C$65</f>
        <v>0</v>
      </c>
      <c r="FNM65" s="1366">
        <f t="shared" ref="FNM65" si="2240">FNM59*$C$64*$C$65</f>
        <v>0</v>
      </c>
      <c r="FNO65" s="1366">
        <f t="shared" ref="FNO65" si="2241">FNO59*$C$64*$C$65</f>
        <v>0</v>
      </c>
      <c r="FNQ65" s="1366">
        <f t="shared" ref="FNQ65" si="2242">FNQ59*$C$64*$C$65</f>
        <v>0</v>
      </c>
      <c r="FNS65" s="1366">
        <f t="shared" ref="FNS65" si="2243">FNS59*$C$64*$C$65</f>
        <v>0</v>
      </c>
      <c r="FNU65" s="1366">
        <f t="shared" ref="FNU65" si="2244">FNU59*$C$64*$C$65</f>
        <v>0</v>
      </c>
      <c r="FNW65" s="1366">
        <f t="shared" ref="FNW65" si="2245">FNW59*$C$64*$C$65</f>
        <v>0</v>
      </c>
      <c r="FNY65" s="1366">
        <f t="shared" ref="FNY65" si="2246">FNY59*$C$64*$C$65</f>
        <v>0</v>
      </c>
      <c r="FOA65" s="1366">
        <f t="shared" ref="FOA65" si="2247">FOA59*$C$64*$C$65</f>
        <v>0</v>
      </c>
      <c r="FOC65" s="1366">
        <f t="shared" ref="FOC65" si="2248">FOC59*$C$64*$C$65</f>
        <v>0</v>
      </c>
      <c r="FOE65" s="1366">
        <f t="shared" ref="FOE65" si="2249">FOE59*$C$64*$C$65</f>
        <v>0</v>
      </c>
      <c r="FOG65" s="1366">
        <f t="shared" ref="FOG65" si="2250">FOG59*$C$64*$C$65</f>
        <v>0</v>
      </c>
      <c r="FOI65" s="1366">
        <f t="shared" ref="FOI65" si="2251">FOI59*$C$64*$C$65</f>
        <v>0</v>
      </c>
      <c r="FOK65" s="1366">
        <f t="shared" ref="FOK65" si="2252">FOK59*$C$64*$C$65</f>
        <v>0</v>
      </c>
      <c r="FOM65" s="1366">
        <f t="shared" ref="FOM65" si="2253">FOM59*$C$64*$C$65</f>
        <v>0</v>
      </c>
      <c r="FOO65" s="1366">
        <f t="shared" ref="FOO65" si="2254">FOO59*$C$64*$C$65</f>
        <v>0</v>
      </c>
      <c r="FOQ65" s="1366">
        <f t="shared" ref="FOQ65" si="2255">FOQ59*$C$64*$C$65</f>
        <v>0</v>
      </c>
      <c r="FOS65" s="1366">
        <f t="shared" ref="FOS65" si="2256">FOS59*$C$64*$C$65</f>
        <v>0</v>
      </c>
      <c r="FOU65" s="1366">
        <f t="shared" ref="FOU65" si="2257">FOU59*$C$64*$C$65</f>
        <v>0</v>
      </c>
      <c r="FOW65" s="1366">
        <f t="shared" ref="FOW65" si="2258">FOW59*$C$64*$C$65</f>
        <v>0</v>
      </c>
      <c r="FOY65" s="1366">
        <f t="shared" ref="FOY65" si="2259">FOY59*$C$64*$C$65</f>
        <v>0</v>
      </c>
      <c r="FPA65" s="1366">
        <f t="shared" ref="FPA65" si="2260">FPA59*$C$64*$C$65</f>
        <v>0</v>
      </c>
      <c r="FPC65" s="1366">
        <f t="shared" ref="FPC65" si="2261">FPC59*$C$64*$C$65</f>
        <v>0</v>
      </c>
      <c r="FPE65" s="1366">
        <f t="shared" ref="FPE65" si="2262">FPE59*$C$64*$C$65</f>
        <v>0</v>
      </c>
      <c r="FPG65" s="1366">
        <f t="shared" ref="FPG65" si="2263">FPG59*$C$64*$C$65</f>
        <v>0</v>
      </c>
      <c r="FPI65" s="1366">
        <f t="shared" ref="FPI65" si="2264">FPI59*$C$64*$C$65</f>
        <v>0</v>
      </c>
      <c r="FPK65" s="1366">
        <f t="shared" ref="FPK65" si="2265">FPK59*$C$64*$C$65</f>
        <v>0</v>
      </c>
      <c r="FPM65" s="1366">
        <f t="shared" ref="FPM65" si="2266">FPM59*$C$64*$C$65</f>
        <v>0</v>
      </c>
      <c r="FPO65" s="1366">
        <f t="shared" ref="FPO65" si="2267">FPO59*$C$64*$C$65</f>
        <v>0</v>
      </c>
      <c r="FPQ65" s="1366">
        <f t="shared" ref="FPQ65" si="2268">FPQ59*$C$64*$C$65</f>
        <v>0</v>
      </c>
      <c r="FPS65" s="1366">
        <f t="shared" ref="FPS65" si="2269">FPS59*$C$64*$C$65</f>
        <v>0</v>
      </c>
      <c r="FPU65" s="1366">
        <f t="shared" ref="FPU65" si="2270">FPU59*$C$64*$C$65</f>
        <v>0</v>
      </c>
      <c r="FPW65" s="1366">
        <f t="shared" ref="FPW65" si="2271">FPW59*$C$64*$C$65</f>
        <v>0</v>
      </c>
      <c r="FPY65" s="1366">
        <f t="shared" ref="FPY65" si="2272">FPY59*$C$64*$C$65</f>
        <v>0</v>
      </c>
      <c r="FQA65" s="1366">
        <f t="shared" ref="FQA65" si="2273">FQA59*$C$64*$C$65</f>
        <v>0</v>
      </c>
      <c r="FQC65" s="1366">
        <f t="shared" ref="FQC65" si="2274">FQC59*$C$64*$C$65</f>
        <v>0</v>
      </c>
      <c r="FQE65" s="1366">
        <f t="shared" ref="FQE65" si="2275">FQE59*$C$64*$C$65</f>
        <v>0</v>
      </c>
      <c r="FQG65" s="1366">
        <f t="shared" ref="FQG65" si="2276">FQG59*$C$64*$C$65</f>
        <v>0</v>
      </c>
      <c r="FQI65" s="1366">
        <f t="shared" ref="FQI65" si="2277">FQI59*$C$64*$C$65</f>
        <v>0</v>
      </c>
      <c r="FQK65" s="1366">
        <f t="shared" ref="FQK65" si="2278">FQK59*$C$64*$C$65</f>
        <v>0</v>
      </c>
      <c r="FQM65" s="1366">
        <f t="shared" ref="FQM65" si="2279">FQM59*$C$64*$C$65</f>
        <v>0</v>
      </c>
      <c r="FQO65" s="1366">
        <f t="shared" ref="FQO65" si="2280">FQO59*$C$64*$C$65</f>
        <v>0</v>
      </c>
      <c r="FQQ65" s="1366">
        <f t="shared" ref="FQQ65" si="2281">FQQ59*$C$64*$C$65</f>
        <v>0</v>
      </c>
      <c r="FQS65" s="1366">
        <f t="shared" ref="FQS65" si="2282">FQS59*$C$64*$C$65</f>
        <v>0</v>
      </c>
      <c r="FQU65" s="1366">
        <f t="shared" ref="FQU65" si="2283">FQU59*$C$64*$C$65</f>
        <v>0</v>
      </c>
      <c r="FQW65" s="1366">
        <f t="shared" ref="FQW65" si="2284">FQW59*$C$64*$C$65</f>
        <v>0</v>
      </c>
      <c r="FQY65" s="1366">
        <f t="shared" ref="FQY65" si="2285">FQY59*$C$64*$C$65</f>
        <v>0</v>
      </c>
      <c r="FRA65" s="1366">
        <f t="shared" ref="FRA65" si="2286">FRA59*$C$64*$C$65</f>
        <v>0</v>
      </c>
      <c r="FRC65" s="1366">
        <f t="shared" ref="FRC65" si="2287">FRC59*$C$64*$C$65</f>
        <v>0</v>
      </c>
      <c r="FRE65" s="1366">
        <f t="shared" ref="FRE65" si="2288">FRE59*$C$64*$C$65</f>
        <v>0</v>
      </c>
      <c r="FRG65" s="1366">
        <f t="shared" ref="FRG65" si="2289">FRG59*$C$64*$C$65</f>
        <v>0</v>
      </c>
      <c r="FRI65" s="1366">
        <f t="shared" ref="FRI65" si="2290">FRI59*$C$64*$C$65</f>
        <v>0</v>
      </c>
      <c r="FRK65" s="1366">
        <f t="shared" ref="FRK65" si="2291">FRK59*$C$64*$C$65</f>
        <v>0</v>
      </c>
      <c r="FRM65" s="1366">
        <f t="shared" ref="FRM65" si="2292">FRM59*$C$64*$C$65</f>
        <v>0</v>
      </c>
      <c r="FRO65" s="1366">
        <f t="shared" ref="FRO65" si="2293">FRO59*$C$64*$C$65</f>
        <v>0</v>
      </c>
      <c r="FRQ65" s="1366">
        <f t="shared" ref="FRQ65" si="2294">FRQ59*$C$64*$C$65</f>
        <v>0</v>
      </c>
      <c r="FRS65" s="1366">
        <f t="shared" ref="FRS65" si="2295">FRS59*$C$64*$C$65</f>
        <v>0</v>
      </c>
      <c r="FRU65" s="1366">
        <f t="shared" ref="FRU65" si="2296">FRU59*$C$64*$C$65</f>
        <v>0</v>
      </c>
      <c r="FRW65" s="1366">
        <f t="shared" ref="FRW65" si="2297">FRW59*$C$64*$C$65</f>
        <v>0</v>
      </c>
      <c r="FRY65" s="1366">
        <f t="shared" ref="FRY65" si="2298">FRY59*$C$64*$C$65</f>
        <v>0</v>
      </c>
      <c r="FSA65" s="1366">
        <f t="shared" ref="FSA65" si="2299">FSA59*$C$64*$C$65</f>
        <v>0</v>
      </c>
      <c r="FSC65" s="1366">
        <f t="shared" ref="FSC65" si="2300">FSC59*$C$64*$C$65</f>
        <v>0</v>
      </c>
      <c r="FSE65" s="1366">
        <f t="shared" ref="FSE65" si="2301">FSE59*$C$64*$C$65</f>
        <v>0</v>
      </c>
      <c r="FSG65" s="1366">
        <f t="shared" ref="FSG65" si="2302">FSG59*$C$64*$C$65</f>
        <v>0</v>
      </c>
      <c r="FSI65" s="1366">
        <f t="shared" ref="FSI65" si="2303">FSI59*$C$64*$C$65</f>
        <v>0</v>
      </c>
      <c r="FSK65" s="1366">
        <f t="shared" ref="FSK65" si="2304">FSK59*$C$64*$C$65</f>
        <v>0</v>
      </c>
      <c r="FSM65" s="1366">
        <f t="shared" ref="FSM65" si="2305">FSM59*$C$64*$C$65</f>
        <v>0</v>
      </c>
      <c r="FSO65" s="1366">
        <f t="shared" ref="FSO65" si="2306">FSO59*$C$64*$C$65</f>
        <v>0</v>
      </c>
      <c r="FSQ65" s="1366">
        <f t="shared" ref="FSQ65" si="2307">FSQ59*$C$64*$C$65</f>
        <v>0</v>
      </c>
      <c r="FSS65" s="1366">
        <f t="shared" ref="FSS65" si="2308">FSS59*$C$64*$C$65</f>
        <v>0</v>
      </c>
      <c r="FSU65" s="1366">
        <f t="shared" ref="FSU65" si="2309">FSU59*$C$64*$C$65</f>
        <v>0</v>
      </c>
      <c r="FSW65" s="1366">
        <f t="shared" ref="FSW65" si="2310">FSW59*$C$64*$C$65</f>
        <v>0</v>
      </c>
      <c r="FSY65" s="1366">
        <f t="shared" ref="FSY65" si="2311">FSY59*$C$64*$C$65</f>
        <v>0</v>
      </c>
      <c r="FTA65" s="1366">
        <f t="shared" ref="FTA65" si="2312">FTA59*$C$64*$C$65</f>
        <v>0</v>
      </c>
      <c r="FTC65" s="1366">
        <f t="shared" ref="FTC65" si="2313">FTC59*$C$64*$C$65</f>
        <v>0</v>
      </c>
      <c r="FTE65" s="1366">
        <f t="shared" ref="FTE65" si="2314">FTE59*$C$64*$C$65</f>
        <v>0</v>
      </c>
      <c r="FTG65" s="1366">
        <f t="shared" ref="FTG65" si="2315">FTG59*$C$64*$C$65</f>
        <v>0</v>
      </c>
      <c r="FTI65" s="1366">
        <f t="shared" ref="FTI65" si="2316">FTI59*$C$64*$C$65</f>
        <v>0</v>
      </c>
      <c r="FTK65" s="1366">
        <f t="shared" ref="FTK65" si="2317">FTK59*$C$64*$C$65</f>
        <v>0</v>
      </c>
      <c r="FTM65" s="1366">
        <f t="shared" ref="FTM65" si="2318">FTM59*$C$64*$C$65</f>
        <v>0</v>
      </c>
      <c r="FTO65" s="1366">
        <f t="shared" ref="FTO65" si="2319">FTO59*$C$64*$C$65</f>
        <v>0</v>
      </c>
      <c r="FTQ65" s="1366">
        <f t="shared" ref="FTQ65" si="2320">FTQ59*$C$64*$C$65</f>
        <v>0</v>
      </c>
      <c r="FTS65" s="1366">
        <f t="shared" ref="FTS65" si="2321">FTS59*$C$64*$C$65</f>
        <v>0</v>
      </c>
      <c r="FTU65" s="1366">
        <f t="shared" ref="FTU65" si="2322">FTU59*$C$64*$C$65</f>
        <v>0</v>
      </c>
      <c r="FTW65" s="1366">
        <f t="shared" ref="FTW65" si="2323">FTW59*$C$64*$C$65</f>
        <v>0</v>
      </c>
      <c r="FTY65" s="1366">
        <f t="shared" ref="FTY65" si="2324">FTY59*$C$64*$C$65</f>
        <v>0</v>
      </c>
      <c r="FUA65" s="1366">
        <f t="shared" ref="FUA65" si="2325">FUA59*$C$64*$C$65</f>
        <v>0</v>
      </c>
      <c r="FUC65" s="1366">
        <f t="shared" ref="FUC65" si="2326">FUC59*$C$64*$C$65</f>
        <v>0</v>
      </c>
      <c r="FUE65" s="1366">
        <f t="shared" ref="FUE65" si="2327">FUE59*$C$64*$C$65</f>
        <v>0</v>
      </c>
      <c r="FUG65" s="1366">
        <f t="shared" ref="FUG65" si="2328">FUG59*$C$64*$C$65</f>
        <v>0</v>
      </c>
      <c r="FUI65" s="1366">
        <f t="shared" ref="FUI65" si="2329">FUI59*$C$64*$C$65</f>
        <v>0</v>
      </c>
      <c r="FUK65" s="1366">
        <f t="shared" ref="FUK65" si="2330">FUK59*$C$64*$C$65</f>
        <v>0</v>
      </c>
      <c r="FUM65" s="1366">
        <f t="shared" ref="FUM65" si="2331">FUM59*$C$64*$C$65</f>
        <v>0</v>
      </c>
      <c r="FUO65" s="1366">
        <f t="shared" ref="FUO65" si="2332">FUO59*$C$64*$C$65</f>
        <v>0</v>
      </c>
      <c r="FUQ65" s="1366">
        <f t="shared" ref="FUQ65" si="2333">FUQ59*$C$64*$C$65</f>
        <v>0</v>
      </c>
      <c r="FUS65" s="1366">
        <f t="shared" ref="FUS65" si="2334">FUS59*$C$64*$C$65</f>
        <v>0</v>
      </c>
      <c r="FUU65" s="1366">
        <f t="shared" ref="FUU65" si="2335">FUU59*$C$64*$C$65</f>
        <v>0</v>
      </c>
      <c r="FUW65" s="1366">
        <f t="shared" ref="FUW65" si="2336">FUW59*$C$64*$C$65</f>
        <v>0</v>
      </c>
      <c r="FUY65" s="1366">
        <f t="shared" ref="FUY65" si="2337">FUY59*$C$64*$C$65</f>
        <v>0</v>
      </c>
      <c r="FVA65" s="1366">
        <f t="shared" ref="FVA65" si="2338">FVA59*$C$64*$C$65</f>
        <v>0</v>
      </c>
      <c r="FVC65" s="1366">
        <f t="shared" ref="FVC65" si="2339">FVC59*$C$64*$C$65</f>
        <v>0</v>
      </c>
      <c r="FVE65" s="1366">
        <f t="shared" ref="FVE65" si="2340">FVE59*$C$64*$C$65</f>
        <v>0</v>
      </c>
      <c r="FVG65" s="1366">
        <f t="shared" ref="FVG65" si="2341">FVG59*$C$64*$C$65</f>
        <v>0</v>
      </c>
      <c r="FVI65" s="1366">
        <f t="shared" ref="FVI65" si="2342">FVI59*$C$64*$C$65</f>
        <v>0</v>
      </c>
      <c r="FVK65" s="1366">
        <f t="shared" ref="FVK65" si="2343">FVK59*$C$64*$C$65</f>
        <v>0</v>
      </c>
      <c r="FVM65" s="1366">
        <f t="shared" ref="FVM65" si="2344">FVM59*$C$64*$C$65</f>
        <v>0</v>
      </c>
      <c r="FVO65" s="1366">
        <f t="shared" ref="FVO65" si="2345">FVO59*$C$64*$C$65</f>
        <v>0</v>
      </c>
      <c r="FVQ65" s="1366">
        <f t="shared" ref="FVQ65" si="2346">FVQ59*$C$64*$C$65</f>
        <v>0</v>
      </c>
      <c r="FVS65" s="1366">
        <f t="shared" ref="FVS65" si="2347">FVS59*$C$64*$C$65</f>
        <v>0</v>
      </c>
      <c r="FVU65" s="1366">
        <f t="shared" ref="FVU65" si="2348">FVU59*$C$64*$C$65</f>
        <v>0</v>
      </c>
      <c r="FVW65" s="1366">
        <f t="shared" ref="FVW65" si="2349">FVW59*$C$64*$C$65</f>
        <v>0</v>
      </c>
      <c r="FVY65" s="1366">
        <f t="shared" ref="FVY65" si="2350">FVY59*$C$64*$C$65</f>
        <v>0</v>
      </c>
      <c r="FWA65" s="1366">
        <f t="shared" ref="FWA65" si="2351">FWA59*$C$64*$C$65</f>
        <v>0</v>
      </c>
      <c r="FWC65" s="1366">
        <f t="shared" ref="FWC65" si="2352">FWC59*$C$64*$C$65</f>
        <v>0</v>
      </c>
      <c r="FWE65" s="1366">
        <f t="shared" ref="FWE65" si="2353">FWE59*$C$64*$C$65</f>
        <v>0</v>
      </c>
      <c r="FWG65" s="1366">
        <f t="shared" ref="FWG65" si="2354">FWG59*$C$64*$C$65</f>
        <v>0</v>
      </c>
      <c r="FWI65" s="1366">
        <f t="shared" ref="FWI65" si="2355">FWI59*$C$64*$C$65</f>
        <v>0</v>
      </c>
      <c r="FWK65" s="1366">
        <f t="shared" ref="FWK65" si="2356">FWK59*$C$64*$C$65</f>
        <v>0</v>
      </c>
      <c r="FWM65" s="1366">
        <f t="shared" ref="FWM65" si="2357">FWM59*$C$64*$C$65</f>
        <v>0</v>
      </c>
      <c r="FWO65" s="1366">
        <f t="shared" ref="FWO65" si="2358">FWO59*$C$64*$C$65</f>
        <v>0</v>
      </c>
      <c r="FWQ65" s="1366">
        <f t="shared" ref="FWQ65" si="2359">FWQ59*$C$64*$C$65</f>
        <v>0</v>
      </c>
      <c r="FWS65" s="1366">
        <f t="shared" ref="FWS65" si="2360">FWS59*$C$64*$C$65</f>
        <v>0</v>
      </c>
      <c r="FWU65" s="1366">
        <f t="shared" ref="FWU65" si="2361">FWU59*$C$64*$C$65</f>
        <v>0</v>
      </c>
      <c r="FWW65" s="1366">
        <f t="shared" ref="FWW65" si="2362">FWW59*$C$64*$C$65</f>
        <v>0</v>
      </c>
      <c r="FWY65" s="1366">
        <f t="shared" ref="FWY65" si="2363">FWY59*$C$64*$C$65</f>
        <v>0</v>
      </c>
      <c r="FXA65" s="1366">
        <f t="shared" ref="FXA65" si="2364">FXA59*$C$64*$C$65</f>
        <v>0</v>
      </c>
      <c r="FXC65" s="1366">
        <f t="shared" ref="FXC65" si="2365">FXC59*$C$64*$C$65</f>
        <v>0</v>
      </c>
      <c r="FXE65" s="1366">
        <f t="shared" ref="FXE65" si="2366">FXE59*$C$64*$C$65</f>
        <v>0</v>
      </c>
      <c r="FXG65" s="1366">
        <f t="shared" ref="FXG65" si="2367">FXG59*$C$64*$C$65</f>
        <v>0</v>
      </c>
      <c r="FXI65" s="1366">
        <f t="shared" ref="FXI65" si="2368">FXI59*$C$64*$C$65</f>
        <v>0</v>
      </c>
      <c r="FXK65" s="1366">
        <f t="shared" ref="FXK65" si="2369">FXK59*$C$64*$C$65</f>
        <v>0</v>
      </c>
      <c r="FXM65" s="1366">
        <f t="shared" ref="FXM65" si="2370">FXM59*$C$64*$C$65</f>
        <v>0</v>
      </c>
      <c r="FXO65" s="1366">
        <f t="shared" ref="FXO65" si="2371">FXO59*$C$64*$C$65</f>
        <v>0</v>
      </c>
      <c r="FXQ65" s="1366">
        <f t="shared" ref="FXQ65" si="2372">FXQ59*$C$64*$C$65</f>
        <v>0</v>
      </c>
      <c r="FXS65" s="1366">
        <f t="shared" ref="FXS65" si="2373">FXS59*$C$64*$C$65</f>
        <v>0</v>
      </c>
      <c r="FXU65" s="1366">
        <f t="shared" ref="FXU65" si="2374">FXU59*$C$64*$C$65</f>
        <v>0</v>
      </c>
      <c r="FXW65" s="1366">
        <f t="shared" ref="FXW65" si="2375">FXW59*$C$64*$C$65</f>
        <v>0</v>
      </c>
      <c r="FXY65" s="1366">
        <f t="shared" ref="FXY65" si="2376">FXY59*$C$64*$C$65</f>
        <v>0</v>
      </c>
      <c r="FYA65" s="1366">
        <f t="shared" ref="FYA65" si="2377">FYA59*$C$64*$C$65</f>
        <v>0</v>
      </c>
      <c r="FYC65" s="1366">
        <f t="shared" ref="FYC65" si="2378">FYC59*$C$64*$C$65</f>
        <v>0</v>
      </c>
      <c r="FYE65" s="1366">
        <f t="shared" ref="FYE65" si="2379">FYE59*$C$64*$C$65</f>
        <v>0</v>
      </c>
      <c r="FYG65" s="1366">
        <f t="shared" ref="FYG65" si="2380">FYG59*$C$64*$C$65</f>
        <v>0</v>
      </c>
      <c r="FYI65" s="1366">
        <f t="shared" ref="FYI65" si="2381">FYI59*$C$64*$C$65</f>
        <v>0</v>
      </c>
      <c r="FYK65" s="1366">
        <f t="shared" ref="FYK65" si="2382">FYK59*$C$64*$C$65</f>
        <v>0</v>
      </c>
      <c r="FYM65" s="1366">
        <f t="shared" ref="FYM65" si="2383">FYM59*$C$64*$C$65</f>
        <v>0</v>
      </c>
      <c r="FYO65" s="1366">
        <f t="shared" ref="FYO65" si="2384">FYO59*$C$64*$C$65</f>
        <v>0</v>
      </c>
      <c r="FYQ65" s="1366">
        <f t="shared" ref="FYQ65" si="2385">FYQ59*$C$64*$C$65</f>
        <v>0</v>
      </c>
      <c r="FYS65" s="1366">
        <f t="shared" ref="FYS65" si="2386">FYS59*$C$64*$C$65</f>
        <v>0</v>
      </c>
      <c r="FYU65" s="1366">
        <f t="shared" ref="FYU65" si="2387">FYU59*$C$64*$C$65</f>
        <v>0</v>
      </c>
      <c r="FYW65" s="1366">
        <f t="shared" ref="FYW65" si="2388">FYW59*$C$64*$C$65</f>
        <v>0</v>
      </c>
      <c r="FYY65" s="1366">
        <f t="shared" ref="FYY65" si="2389">FYY59*$C$64*$C$65</f>
        <v>0</v>
      </c>
      <c r="FZA65" s="1366">
        <f t="shared" ref="FZA65" si="2390">FZA59*$C$64*$C$65</f>
        <v>0</v>
      </c>
      <c r="FZC65" s="1366">
        <f t="shared" ref="FZC65" si="2391">FZC59*$C$64*$C$65</f>
        <v>0</v>
      </c>
      <c r="FZE65" s="1366">
        <f t="shared" ref="FZE65" si="2392">FZE59*$C$64*$C$65</f>
        <v>0</v>
      </c>
      <c r="FZG65" s="1366">
        <f t="shared" ref="FZG65" si="2393">FZG59*$C$64*$C$65</f>
        <v>0</v>
      </c>
      <c r="FZI65" s="1366">
        <f t="shared" ref="FZI65" si="2394">FZI59*$C$64*$C$65</f>
        <v>0</v>
      </c>
      <c r="FZK65" s="1366">
        <f t="shared" ref="FZK65" si="2395">FZK59*$C$64*$C$65</f>
        <v>0</v>
      </c>
      <c r="FZM65" s="1366">
        <f t="shared" ref="FZM65" si="2396">FZM59*$C$64*$C$65</f>
        <v>0</v>
      </c>
      <c r="FZO65" s="1366">
        <f t="shared" ref="FZO65" si="2397">FZO59*$C$64*$C$65</f>
        <v>0</v>
      </c>
      <c r="FZQ65" s="1366">
        <f t="shared" ref="FZQ65" si="2398">FZQ59*$C$64*$C$65</f>
        <v>0</v>
      </c>
      <c r="FZS65" s="1366">
        <f t="shared" ref="FZS65" si="2399">FZS59*$C$64*$C$65</f>
        <v>0</v>
      </c>
      <c r="FZU65" s="1366">
        <f t="shared" ref="FZU65" si="2400">FZU59*$C$64*$C$65</f>
        <v>0</v>
      </c>
      <c r="FZW65" s="1366">
        <f t="shared" ref="FZW65" si="2401">FZW59*$C$64*$C$65</f>
        <v>0</v>
      </c>
      <c r="FZY65" s="1366">
        <f t="shared" ref="FZY65" si="2402">FZY59*$C$64*$C$65</f>
        <v>0</v>
      </c>
      <c r="GAA65" s="1366">
        <f t="shared" ref="GAA65" si="2403">GAA59*$C$64*$C$65</f>
        <v>0</v>
      </c>
      <c r="GAC65" s="1366">
        <f t="shared" ref="GAC65" si="2404">GAC59*$C$64*$C$65</f>
        <v>0</v>
      </c>
      <c r="GAE65" s="1366">
        <f t="shared" ref="GAE65" si="2405">GAE59*$C$64*$C$65</f>
        <v>0</v>
      </c>
      <c r="GAG65" s="1366">
        <f t="shared" ref="GAG65" si="2406">GAG59*$C$64*$C$65</f>
        <v>0</v>
      </c>
      <c r="GAI65" s="1366">
        <f t="shared" ref="GAI65" si="2407">GAI59*$C$64*$C$65</f>
        <v>0</v>
      </c>
      <c r="GAK65" s="1366">
        <f t="shared" ref="GAK65" si="2408">GAK59*$C$64*$C$65</f>
        <v>0</v>
      </c>
      <c r="GAM65" s="1366">
        <f t="shared" ref="GAM65" si="2409">GAM59*$C$64*$C$65</f>
        <v>0</v>
      </c>
      <c r="GAO65" s="1366">
        <f t="shared" ref="GAO65" si="2410">GAO59*$C$64*$C$65</f>
        <v>0</v>
      </c>
      <c r="GAQ65" s="1366">
        <f t="shared" ref="GAQ65" si="2411">GAQ59*$C$64*$C$65</f>
        <v>0</v>
      </c>
      <c r="GAS65" s="1366">
        <f t="shared" ref="GAS65" si="2412">GAS59*$C$64*$C$65</f>
        <v>0</v>
      </c>
      <c r="GAU65" s="1366">
        <f t="shared" ref="GAU65" si="2413">GAU59*$C$64*$C$65</f>
        <v>0</v>
      </c>
      <c r="GAW65" s="1366">
        <f t="shared" ref="GAW65" si="2414">GAW59*$C$64*$C$65</f>
        <v>0</v>
      </c>
      <c r="GAY65" s="1366">
        <f t="shared" ref="GAY65" si="2415">GAY59*$C$64*$C$65</f>
        <v>0</v>
      </c>
      <c r="GBA65" s="1366">
        <f t="shared" ref="GBA65" si="2416">GBA59*$C$64*$C$65</f>
        <v>0</v>
      </c>
      <c r="GBC65" s="1366">
        <f t="shared" ref="GBC65" si="2417">GBC59*$C$64*$C$65</f>
        <v>0</v>
      </c>
      <c r="GBE65" s="1366">
        <f t="shared" ref="GBE65" si="2418">GBE59*$C$64*$C$65</f>
        <v>0</v>
      </c>
      <c r="GBG65" s="1366">
        <f t="shared" ref="GBG65" si="2419">GBG59*$C$64*$C$65</f>
        <v>0</v>
      </c>
      <c r="GBI65" s="1366">
        <f t="shared" ref="GBI65" si="2420">GBI59*$C$64*$C$65</f>
        <v>0</v>
      </c>
      <c r="GBK65" s="1366">
        <f t="shared" ref="GBK65" si="2421">GBK59*$C$64*$C$65</f>
        <v>0</v>
      </c>
      <c r="GBM65" s="1366">
        <f t="shared" ref="GBM65" si="2422">GBM59*$C$64*$C$65</f>
        <v>0</v>
      </c>
      <c r="GBO65" s="1366">
        <f t="shared" ref="GBO65" si="2423">GBO59*$C$64*$C$65</f>
        <v>0</v>
      </c>
      <c r="GBQ65" s="1366">
        <f t="shared" ref="GBQ65" si="2424">GBQ59*$C$64*$C$65</f>
        <v>0</v>
      </c>
      <c r="GBS65" s="1366">
        <f t="shared" ref="GBS65" si="2425">GBS59*$C$64*$C$65</f>
        <v>0</v>
      </c>
      <c r="GBU65" s="1366">
        <f t="shared" ref="GBU65" si="2426">GBU59*$C$64*$C$65</f>
        <v>0</v>
      </c>
      <c r="GBW65" s="1366">
        <f t="shared" ref="GBW65" si="2427">GBW59*$C$64*$C$65</f>
        <v>0</v>
      </c>
      <c r="GBY65" s="1366">
        <f t="shared" ref="GBY65" si="2428">GBY59*$C$64*$C$65</f>
        <v>0</v>
      </c>
      <c r="GCA65" s="1366">
        <f t="shared" ref="GCA65" si="2429">GCA59*$C$64*$C$65</f>
        <v>0</v>
      </c>
      <c r="GCC65" s="1366">
        <f t="shared" ref="GCC65" si="2430">GCC59*$C$64*$C$65</f>
        <v>0</v>
      </c>
      <c r="GCE65" s="1366">
        <f t="shared" ref="GCE65" si="2431">GCE59*$C$64*$C$65</f>
        <v>0</v>
      </c>
      <c r="GCG65" s="1366">
        <f t="shared" ref="GCG65" si="2432">GCG59*$C$64*$C$65</f>
        <v>0</v>
      </c>
      <c r="GCI65" s="1366">
        <f t="shared" ref="GCI65" si="2433">GCI59*$C$64*$C$65</f>
        <v>0</v>
      </c>
      <c r="GCK65" s="1366">
        <f t="shared" ref="GCK65" si="2434">GCK59*$C$64*$C$65</f>
        <v>0</v>
      </c>
      <c r="GCM65" s="1366">
        <f t="shared" ref="GCM65" si="2435">GCM59*$C$64*$C$65</f>
        <v>0</v>
      </c>
      <c r="GCO65" s="1366">
        <f t="shared" ref="GCO65" si="2436">GCO59*$C$64*$C$65</f>
        <v>0</v>
      </c>
      <c r="GCQ65" s="1366">
        <f t="shared" ref="GCQ65" si="2437">GCQ59*$C$64*$C$65</f>
        <v>0</v>
      </c>
      <c r="GCS65" s="1366">
        <f t="shared" ref="GCS65" si="2438">GCS59*$C$64*$C$65</f>
        <v>0</v>
      </c>
      <c r="GCU65" s="1366">
        <f t="shared" ref="GCU65" si="2439">GCU59*$C$64*$C$65</f>
        <v>0</v>
      </c>
      <c r="GCW65" s="1366">
        <f t="shared" ref="GCW65" si="2440">GCW59*$C$64*$C$65</f>
        <v>0</v>
      </c>
      <c r="GCY65" s="1366">
        <f t="shared" ref="GCY65" si="2441">GCY59*$C$64*$C$65</f>
        <v>0</v>
      </c>
      <c r="GDA65" s="1366">
        <f t="shared" ref="GDA65" si="2442">GDA59*$C$64*$C$65</f>
        <v>0</v>
      </c>
      <c r="GDC65" s="1366">
        <f t="shared" ref="GDC65" si="2443">GDC59*$C$64*$C$65</f>
        <v>0</v>
      </c>
      <c r="GDE65" s="1366">
        <f t="shared" ref="GDE65" si="2444">GDE59*$C$64*$C$65</f>
        <v>0</v>
      </c>
      <c r="GDG65" s="1366">
        <f t="shared" ref="GDG65" si="2445">GDG59*$C$64*$C$65</f>
        <v>0</v>
      </c>
      <c r="GDI65" s="1366">
        <f t="shared" ref="GDI65" si="2446">GDI59*$C$64*$C$65</f>
        <v>0</v>
      </c>
      <c r="GDK65" s="1366">
        <f t="shared" ref="GDK65" si="2447">GDK59*$C$64*$C$65</f>
        <v>0</v>
      </c>
      <c r="GDM65" s="1366">
        <f t="shared" ref="GDM65" si="2448">GDM59*$C$64*$C$65</f>
        <v>0</v>
      </c>
      <c r="GDO65" s="1366">
        <f t="shared" ref="GDO65" si="2449">GDO59*$C$64*$C$65</f>
        <v>0</v>
      </c>
      <c r="GDQ65" s="1366">
        <f t="shared" ref="GDQ65" si="2450">GDQ59*$C$64*$C$65</f>
        <v>0</v>
      </c>
      <c r="GDS65" s="1366">
        <f t="shared" ref="GDS65" si="2451">GDS59*$C$64*$C$65</f>
        <v>0</v>
      </c>
      <c r="GDU65" s="1366">
        <f t="shared" ref="GDU65" si="2452">GDU59*$C$64*$C$65</f>
        <v>0</v>
      </c>
      <c r="GDW65" s="1366">
        <f t="shared" ref="GDW65" si="2453">GDW59*$C$64*$C$65</f>
        <v>0</v>
      </c>
      <c r="GDY65" s="1366">
        <f t="shared" ref="GDY65" si="2454">GDY59*$C$64*$C$65</f>
        <v>0</v>
      </c>
      <c r="GEA65" s="1366">
        <f t="shared" ref="GEA65" si="2455">GEA59*$C$64*$C$65</f>
        <v>0</v>
      </c>
      <c r="GEC65" s="1366">
        <f t="shared" ref="GEC65" si="2456">GEC59*$C$64*$C$65</f>
        <v>0</v>
      </c>
      <c r="GEE65" s="1366">
        <f t="shared" ref="GEE65" si="2457">GEE59*$C$64*$C$65</f>
        <v>0</v>
      </c>
      <c r="GEG65" s="1366">
        <f t="shared" ref="GEG65" si="2458">GEG59*$C$64*$C$65</f>
        <v>0</v>
      </c>
      <c r="GEI65" s="1366">
        <f t="shared" ref="GEI65" si="2459">GEI59*$C$64*$C$65</f>
        <v>0</v>
      </c>
      <c r="GEK65" s="1366">
        <f t="shared" ref="GEK65" si="2460">GEK59*$C$64*$C$65</f>
        <v>0</v>
      </c>
      <c r="GEM65" s="1366">
        <f t="shared" ref="GEM65" si="2461">GEM59*$C$64*$C$65</f>
        <v>0</v>
      </c>
      <c r="GEO65" s="1366">
        <f t="shared" ref="GEO65" si="2462">GEO59*$C$64*$C$65</f>
        <v>0</v>
      </c>
      <c r="GEQ65" s="1366">
        <f t="shared" ref="GEQ65" si="2463">GEQ59*$C$64*$C$65</f>
        <v>0</v>
      </c>
      <c r="GES65" s="1366">
        <f t="shared" ref="GES65" si="2464">GES59*$C$64*$C$65</f>
        <v>0</v>
      </c>
      <c r="GEU65" s="1366">
        <f t="shared" ref="GEU65" si="2465">GEU59*$C$64*$C$65</f>
        <v>0</v>
      </c>
      <c r="GEW65" s="1366">
        <f t="shared" ref="GEW65" si="2466">GEW59*$C$64*$C$65</f>
        <v>0</v>
      </c>
      <c r="GEY65" s="1366">
        <f t="shared" ref="GEY65" si="2467">GEY59*$C$64*$C$65</f>
        <v>0</v>
      </c>
      <c r="GFA65" s="1366">
        <f t="shared" ref="GFA65" si="2468">GFA59*$C$64*$C$65</f>
        <v>0</v>
      </c>
      <c r="GFC65" s="1366">
        <f t="shared" ref="GFC65" si="2469">GFC59*$C$64*$C$65</f>
        <v>0</v>
      </c>
      <c r="GFE65" s="1366">
        <f t="shared" ref="GFE65" si="2470">GFE59*$C$64*$C$65</f>
        <v>0</v>
      </c>
      <c r="GFG65" s="1366">
        <f t="shared" ref="GFG65" si="2471">GFG59*$C$64*$C$65</f>
        <v>0</v>
      </c>
      <c r="GFI65" s="1366">
        <f t="shared" ref="GFI65" si="2472">GFI59*$C$64*$C$65</f>
        <v>0</v>
      </c>
      <c r="GFK65" s="1366">
        <f t="shared" ref="GFK65" si="2473">GFK59*$C$64*$C$65</f>
        <v>0</v>
      </c>
      <c r="GFM65" s="1366">
        <f t="shared" ref="GFM65" si="2474">GFM59*$C$64*$C$65</f>
        <v>0</v>
      </c>
      <c r="GFO65" s="1366">
        <f t="shared" ref="GFO65" si="2475">GFO59*$C$64*$C$65</f>
        <v>0</v>
      </c>
      <c r="GFQ65" s="1366">
        <f t="shared" ref="GFQ65" si="2476">GFQ59*$C$64*$C$65</f>
        <v>0</v>
      </c>
      <c r="GFS65" s="1366">
        <f t="shared" ref="GFS65" si="2477">GFS59*$C$64*$C$65</f>
        <v>0</v>
      </c>
      <c r="GFU65" s="1366">
        <f t="shared" ref="GFU65" si="2478">GFU59*$C$64*$C$65</f>
        <v>0</v>
      </c>
      <c r="GFW65" s="1366">
        <f t="shared" ref="GFW65" si="2479">GFW59*$C$64*$C$65</f>
        <v>0</v>
      </c>
      <c r="GFY65" s="1366">
        <f t="shared" ref="GFY65" si="2480">GFY59*$C$64*$C$65</f>
        <v>0</v>
      </c>
      <c r="GGA65" s="1366">
        <f t="shared" ref="GGA65" si="2481">GGA59*$C$64*$C$65</f>
        <v>0</v>
      </c>
      <c r="GGC65" s="1366">
        <f t="shared" ref="GGC65" si="2482">GGC59*$C$64*$C$65</f>
        <v>0</v>
      </c>
      <c r="GGE65" s="1366">
        <f t="shared" ref="GGE65" si="2483">GGE59*$C$64*$C$65</f>
        <v>0</v>
      </c>
      <c r="GGG65" s="1366">
        <f t="shared" ref="GGG65" si="2484">GGG59*$C$64*$C$65</f>
        <v>0</v>
      </c>
      <c r="GGI65" s="1366">
        <f t="shared" ref="GGI65" si="2485">GGI59*$C$64*$C$65</f>
        <v>0</v>
      </c>
      <c r="GGK65" s="1366">
        <f t="shared" ref="GGK65" si="2486">GGK59*$C$64*$C$65</f>
        <v>0</v>
      </c>
      <c r="GGM65" s="1366">
        <f t="shared" ref="GGM65" si="2487">GGM59*$C$64*$C$65</f>
        <v>0</v>
      </c>
      <c r="GGO65" s="1366">
        <f t="shared" ref="GGO65" si="2488">GGO59*$C$64*$C$65</f>
        <v>0</v>
      </c>
      <c r="GGQ65" s="1366">
        <f t="shared" ref="GGQ65" si="2489">GGQ59*$C$64*$C$65</f>
        <v>0</v>
      </c>
      <c r="GGS65" s="1366">
        <f t="shared" ref="GGS65" si="2490">GGS59*$C$64*$C$65</f>
        <v>0</v>
      </c>
      <c r="GGU65" s="1366">
        <f t="shared" ref="GGU65" si="2491">GGU59*$C$64*$C$65</f>
        <v>0</v>
      </c>
      <c r="GGW65" s="1366">
        <f t="shared" ref="GGW65" si="2492">GGW59*$C$64*$C$65</f>
        <v>0</v>
      </c>
      <c r="GGY65" s="1366">
        <f t="shared" ref="GGY65" si="2493">GGY59*$C$64*$C$65</f>
        <v>0</v>
      </c>
      <c r="GHA65" s="1366">
        <f t="shared" ref="GHA65" si="2494">GHA59*$C$64*$C$65</f>
        <v>0</v>
      </c>
      <c r="GHC65" s="1366">
        <f t="shared" ref="GHC65" si="2495">GHC59*$C$64*$C$65</f>
        <v>0</v>
      </c>
      <c r="GHE65" s="1366">
        <f t="shared" ref="GHE65" si="2496">GHE59*$C$64*$C$65</f>
        <v>0</v>
      </c>
      <c r="GHG65" s="1366">
        <f t="shared" ref="GHG65" si="2497">GHG59*$C$64*$C$65</f>
        <v>0</v>
      </c>
      <c r="GHI65" s="1366">
        <f t="shared" ref="GHI65" si="2498">GHI59*$C$64*$C$65</f>
        <v>0</v>
      </c>
      <c r="GHK65" s="1366">
        <f t="shared" ref="GHK65" si="2499">GHK59*$C$64*$C$65</f>
        <v>0</v>
      </c>
      <c r="GHM65" s="1366">
        <f t="shared" ref="GHM65" si="2500">GHM59*$C$64*$C$65</f>
        <v>0</v>
      </c>
      <c r="GHO65" s="1366">
        <f t="shared" ref="GHO65" si="2501">GHO59*$C$64*$C$65</f>
        <v>0</v>
      </c>
      <c r="GHQ65" s="1366">
        <f t="shared" ref="GHQ65" si="2502">GHQ59*$C$64*$C$65</f>
        <v>0</v>
      </c>
      <c r="GHS65" s="1366">
        <f t="shared" ref="GHS65" si="2503">GHS59*$C$64*$C$65</f>
        <v>0</v>
      </c>
      <c r="GHU65" s="1366">
        <f t="shared" ref="GHU65" si="2504">GHU59*$C$64*$C$65</f>
        <v>0</v>
      </c>
      <c r="GHW65" s="1366">
        <f t="shared" ref="GHW65" si="2505">GHW59*$C$64*$C$65</f>
        <v>0</v>
      </c>
      <c r="GHY65" s="1366">
        <f t="shared" ref="GHY65" si="2506">GHY59*$C$64*$C$65</f>
        <v>0</v>
      </c>
      <c r="GIA65" s="1366">
        <f t="shared" ref="GIA65" si="2507">GIA59*$C$64*$C$65</f>
        <v>0</v>
      </c>
      <c r="GIC65" s="1366">
        <f t="shared" ref="GIC65" si="2508">GIC59*$C$64*$C$65</f>
        <v>0</v>
      </c>
      <c r="GIE65" s="1366">
        <f t="shared" ref="GIE65" si="2509">GIE59*$C$64*$C$65</f>
        <v>0</v>
      </c>
      <c r="GIG65" s="1366">
        <f t="shared" ref="GIG65" si="2510">GIG59*$C$64*$C$65</f>
        <v>0</v>
      </c>
      <c r="GII65" s="1366">
        <f t="shared" ref="GII65" si="2511">GII59*$C$64*$C$65</f>
        <v>0</v>
      </c>
      <c r="GIK65" s="1366">
        <f t="shared" ref="GIK65" si="2512">GIK59*$C$64*$C$65</f>
        <v>0</v>
      </c>
      <c r="GIM65" s="1366">
        <f t="shared" ref="GIM65" si="2513">GIM59*$C$64*$C$65</f>
        <v>0</v>
      </c>
      <c r="GIO65" s="1366">
        <f t="shared" ref="GIO65" si="2514">GIO59*$C$64*$C$65</f>
        <v>0</v>
      </c>
      <c r="GIQ65" s="1366">
        <f t="shared" ref="GIQ65" si="2515">GIQ59*$C$64*$C$65</f>
        <v>0</v>
      </c>
      <c r="GIS65" s="1366">
        <f t="shared" ref="GIS65" si="2516">GIS59*$C$64*$C$65</f>
        <v>0</v>
      </c>
      <c r="GIU65" s="1366">
        <f t="shared" ref="GIU65" si="2517">GIU59*$C$64*$C$65</f>
        <v>0</v>
      </c>
      <c r="GIW65" s="1366">
        <f t="shared" ref="GIW65" si="2518">GIW59*$C$64*$C$65</f>
        <v>0</v>
      </c>
      <c r="GIY65" s="1366">
        <f t="shared" ref="GIY65" si="2519">GIY59*$C$64*$C$65</f>
        <v>0</v>
      </c>
      <c r="GJA65" s="1366">
        <f t="shared" ref="GJA65" si="2520">GJA59*$C$64*$C$65</f>
        <v>0</v>
      </c>
      <c r="GJC65" s="1366">
        <f t="shared" ref="GJC65" si="2521">GJC59*$C$64*$C$65</f>
        <v>0</v>
      </c>
      <c r="GJE65" s="1366">
        <f t="shared" ref="GJE65" si="2522">GJE59*$C$64*$C$65</f>
        <v>0</v>
      </c>
      <c r="GJG65" s="1366">
        <f t="shared" ref="GJG65" si="2523">GJG59*$C$64*$C$65</f>
        <v>0</v>
      </c>
      <c r="GJI65" s="1366">
        <f t="shared" ref="GJI65" si="2524">GJI59*$C$64*$C$65</f>
        <v>0</v>
      </c>
      <c r="GJK65" s="1366">
        <f t="shared" ref="GJK65" si="2525">GJK59*$C$64*$C$65</f>
        <v>0</v>
      </c>
      <c r="GJM65" s="1366">
        <f t="shared" ref="GJM65" si="2526">GJM59*$C$64*$C$65</f>
        <v>0</v>
      </c>
      <c r="GJO65" s="1366">
        <f t="shared" ref="GJO65" si="2527">GJO59*$C$64*$C$65</f>
        <v>0</v>
      </c>
      <c r="GJQ65" s="1366">
        <f t="shared" ref="GJQ65" si="2528">GJQ59*$C$64*$C$65</f>
        <v>0</v>
      </c>
      <c r="GJS65" s="1366">
        <f t="shared" ref="GJS65" si="2529">GJS59*$C$64*$C$65</f>
        <v>0</v>
      </c>
      <c r="GJU65" s="1366">
        <f t="shared" ref="GJU65" si="2530">GJU59*$C$64*$C$65</f>
        <v>0</v>
      </c>
      <c r="GJW65" s="1366">
        <f t="shared" ref="GJW65" si="2531">GJW59*$C$64*$C$65</f>
        <v>0</v>
      </c>
      <c r="GJY65" s="1366">
        <f t="shared" ref="GJY65" si="2532">GJY59*$C$64*$C$65</f>
        <v>0</v>
      </c>
      <c r="GKA65" s="1366">
        <f t="shared" ref="GKA65" si="2533">GKA59*$C$64*$C$65</f>
        <v>0</v>
      </c>
      <c r="GKC65" s="1366">
        <f t="shared" ref="GKC65" si="2534">GKC59*$C$64*$C$65</f>
        <v>0</v>
      </c>
      <c r="GKE65" s="1366">
        <f t="shared" ref="GKE65" si="2535">GKE59*$C$64*$C$65</f>
        <v>0</v>
      </c>
      <c r="GKG65" s="1366">
        <f t="shared" ref="GKG65" si="2536">GKG59*$C$64*$C$65</f>
        <v>0</v>
      </c>
      <c r="GKI65" s="1366">
        <f t="shared" ref="GKI65" si="2537">GKI59*$C$64*$C$65</f>
        <v>0</v>
      </c>
      <c r="GKK65" s="1366">
        <f t="shared" ref="GKK65" si="2538">GKK59*$C$64*$C$65</f>
        <v>0</v>
      </c>
      <c r="GKM65" s="1366">
        <f t="shared" ref="GKM65" si="2539">GKM59*$C$64*$C$65</f>
        <v>0</v>
      </c>
      <c r="GKO65" s="1366">
        <f t="shared" ref="GKO65" si="2540">GKO59*$C$64*$C$65</f>
        <v>0</v>
      </c>
      <c r="GKQ65" s="1366">
        <f t="shared" ref="GKQ65" si="2541">GKQ59*$C$64*$C$65</f>
        <v>0</v>
      </c>
      <c r="GKS65" s="1366">
        <f t="shared" ref="GKS65" si="2542">GKS59*$C$64*$C$65</f>
        <v>0</v>
      </c>
      <c r="GKU65" s="1366">
        <f t="shared" ref="GKU65" si="2543">GKU59*$C$64*$C$65</f>
        <v>0</v>
      </c>
      <c r="GKW65" s="1366">
        <f t="shared" ref="GKW65" si="2544">GKW59*$C$64*$C$65</f>
        <v>0</v>
      </c>
      <c r="GKY65" s="1366">
        <f t="shared" ref="GKY65" si="2545">GKY59*$C$64*$C$65</f>
        <v>0</v>
      </c>
      <c r="GLA65" s="1366">
        <f t="shared" ref="GLA65" si="2546">GLA59*$C$64*$C$65</f>
        <v>0</v>
      </c>
      <c r="GLC65" s="1366">
        <f t="shared" ref="GLC65" si="2547">GLC59*$C$64*$C$65</f>
        <v>0</v>
      </c>
      <c r="GLE65" s="1366">
        <f t="shared" ref="GLE65" si="2548">GLE59*$C$64*$C$65</f>
        <v>0</v>
      </c>
      <c r="GLG65" s="1366">
        <f t="shared" ref="GLG65" si="2549">GLG59*$C$64*$C$65</f>
        <v>0</v>
      </c>
      <c r="GLI65" s="1366">
        <f t="shared" ref="GLI65" si="2550">GLI59*$C$64*$C$65</f>
        <v>0</v>
      </c>
      <c r="GLK65" s="1366">
        <f t="shared" ref="GLK65" si="2551">GLK59*$C$64*$C$65</f>
        <v>0</v>
      </c>
      <c r="GLM65" s="1366">
        <f t="shared" ref="GLM65" si="2552">GLM59*$C$64*$C$65</f>
        <v>0</v>
      </c>
      <c r="GLO65" s="1366">
        <f t="shared" ref="GLO65" si="2553">GLO59*$C$64*$C$65</f>
        <v>0</v>
      </c>
      <c r="GLQ65" s="1366">
        <f t="shared" ref="GLQ65" si="2554">GLQ59*$C$64*$C$65</f>
        <v>0</v>
      </c>
      <c r="GLS65" s="1366">
        <f t="shared" ref="GLS65" si="2555">GLS59*$C$64*$C$65</f>
        <v>0</v>
      </c>
      <c r="GLU65" s="1366">
        <f t="shared" ref="GLU65" si="2556">GLU59*$C$64*$C$65</f>
        <v>0</v>
      </c>
      <c r="GLW65" s="1366">
        <f t="shared" ref="GLW65" si="2557">GLW59*$C$64*$C$65</f>
        <v>0</v>
      </c>
      <c r="GLY65" s="1366">
        <f t="shared" ref="GLY65" si="2558">GLY59*$C$64*$C$65</f>
        <v>0</v>
      </c>
      <c r="GMA65" s="1366">
        <f t="shared" ref="GMA65" si="2559">GMA59*$C$64*$C$65</f>
        <v>0</v>
      </c>
      <c r="GMC65" s="1366">
        <f t="shared" ref="GMC65" si="2560">GMC59*$C$64*$C$65</f>
        <v>0</v>
      </c>
      <c r="GME65" s="1366">
        <f t="shared" ref="GME65" si="2561">GME59*$C$64*$C$65</f>
        <v>0</v>
      </c>
      <c r="GMG65" s="1366">
        <f t="shared" ref="GMG65" si="2562">GMG59*$C$64*$C$65</f>
        <v>0</v>
      </c>
      <c r="GMI65" s="1366">
        <f t="shared" ref="GMI65" si="2563">GMI59*$C$64*$C$65</f>
        <v>0</v>
      </c>
      <c r="GMK65" s="1366">
        <f t="shared" ref="GMK65" si="2564">GMK59*$C$64*$C$65</f>
        <v>0</v>
      </c>
      <c r="GMM65" s="1366">
        <f t="shared" ref="GMM65" si="2565">GMM59*$C$64*$C$65</f>
        <v>0</v>
      </c>
      <c r="GMO65" s="1366">
        <f t="shared" ref="GMO65" si="2566">GMO59*$C$64*$C$65</f>
        <v>0</v>
      </c>
      <c r="GMQ65" s="1366">
        <f t="shared" ref="GMQ65" si="2567">GMQ59*$C$64*$C$65</f>
        <v>0</v>
      </c>
      <c r="GMS65" s="1366">
        <f t="shared" ref="GMS65" si="2568">GMS59*$C$64*$C$65</f>
        <v>0</v>
      </c>
      <c r="GMU65" s="1366">
        <f t="shared" ref="GMU65" si="2569">GMU59*$C$64*$C$65</f>
        <v>0</v>
      </c>
      <c r="GMW65" s="1366">
        <f t="shared" ref="GMW65" si="2570">GMW59*$C$64*$C$65</f>
        <v>0</v>
      </c>
      <c r="GMY65" s="1366">
        <f t="shared" ref="GMY65" si="2571">GMY59*$C$64*$C$65</f>
        <v>0</v>
      </c>
      <c r="GNA65" s="1366">
        <f t="shared" ref="GNA65" si="2572">GNA59*$C$64*$C$65</f>
        <v>0</v>
      </c>
      <c r="GNC65" s="1366">
        <f t="shared" ref="GNC65" si="2573">GNC59*$C$64*$C$65</f>
        <v>0</v>
      </c>
      <c r="GNE65" s="1366">
        <f t="shared" ref="GNE65" si="2574">GNE59*$C$64*$C$65</f>
        <v>0</v>
      </c>
      <c r="GNG65" s="1366">
        <f t="shared" ref="GNG65" si="2575">GNG59*$C$64*$C$65</f>
        <v>0</v>
      </c>
      <c r="GNI65" s="1366">
        <f t="shared" ref="GNI65" si="2576">GNI59*$C$64*$C$65</f>
        <v>0</v>
      </c>
      <c r="GNK65" s="1366">
        <f t="shared" ref="GNK65" si="2577">GNK59*$C$64*$C$65</f>
        <v>0</v>
      </c>
      <c r="GNM65" s="1366">
        <f t="shared" ref="GNM65" si="2578">GNM59*$C$64*$C$65</f>
        <v>0</v>
      </c>
      <c r="GNO65" s="1366">
        <f t="shared" ref="GNO65" si="2579">GNO59*$C$64*$C$65</f>
        <v>0</v>
      </c>
      <c r="GNQ65" s="1366">
        <f t="shared" ref="GNQ65" si="2580">GNQ59*$C$64*$C$65</f>
        <v>0</v>
      </c>
      <c r="GNS65" s="1366">
        <f t="shared" ref="GNS65" si="2581">GNS59*$C$64*$C$65</f>
        <v>0</v>
      </c>
      <c r="GNU65" s="1366">
        <f t="shared" ref="GNU65" si="2582">GNU59*$C$64*$C$65</f>
        <v>0</v>
      </c>
      <c r="GNW65" s="1366">
        <f t="shared" ref="GNW65" si="2583">GNW59*$C$64*$C$65</f>
        <v>0</v>
      </c>
      <c r="GNY65" s="1366">
        <f t="shared" ref="GNY65" si="2584">GNY59*$C$64*$C$65</f>
        <v>0</v>
      </c>
      <c r="GOA65" s="1366">
        <f t="shared" ref="GOA65" si="2585">GOA59*$C$64*$C$65</f>
        <v>0</v>
      </c>
      <c r="GOC65" s="1366">
        <f t="shared" ref="GOC65" si="2586">GOC59*$C$64*$C$65</f>
        <v>0</v>
      </c>
      <c r="GOE65" s="1366">
        <f t="shared" ref="GOE65" si="2587">GOE59*$C$64*$C$65</f>
        <v>0</v>
      </c>
      <c r="GOG65" s="1366">
        <f t="shared" ref="GOG65" si="2588">GOG59*$C$64*$C$65</f>
        <v>0</v>
      </c>
      <c r="GOI65" s="1366">
        <f t="shared" ref="GOI65" si="2589">GOI59*$C$64*$C$65</f>
        <v>0</v>
      </c>
      <c r="GOK65" s="1366">
        <f t="shared" ref="GOK65" si="2590">GOK59*$C$64*$C$65</f>
        <v>0</v>
      </c>
      <c r="GOM65" s="1366">
        <f t="shared" ref="GOM65" si="2591">GOM59*$C$64*$C$65</f>
        <v>0</v>
      </c>
      <c r="GOO65" s="1366">
        <f t="shared" ref="GOO65" si="2592">GOO59*$C$64*$C$65</f>
        <v>0</v>
      </c>
      <c r="GOQ65" s="1366">
        <f t="shared" ref="GOQ65" si="2593">GOQ59*$C$64*$C$65</f>
        <v>0</v>
      </c>
      <c r="GOS65" s="1366">
        <f t="shared" ref="GOS65" si="2594">GOS59*$C$64*$C$65</f>
        <v>0</v>
      </c>
      <c r="GOU65" s="1366">
        <f t="shared" ref="GOU65" si="2595">GOU59*$C$64*$C$65</f>
        <v>0</v>
      </c>
      <c r="GOW65" s="1366">
        <f t="shared" ref="GOW65" si="2596">GOW59*$C$64*$C$65</f>
        <v>0</v>
      </c>
      <c r="GOY65" s="1366">
        <f t="shared" ref="GOY65" si="2597">GOY59*$C$64*$C$65</f>
        <v>0</v>
      </c>
      <c r="GPA65" s="1366">
        <f t="shared" ref="GPA65" si="2598">GPA59*$C$64*$C$65</f>
        <v>0</v>
      </c>
      <c r="GPC65" s="1366">
        <f t="shared" ref="GPC65" si="2599">GPC59*$C$64*$C$65</f>
        <v>0</v>
      </c>
      <c r="GPE65" s="1366">
        <f t="shared" ref="GPE65" si="2600">GPE59*$C$64*$C$65</f>
        <v>0</v>
      </c>
      <c r="GPG65" s="1366">
        <f t="shared" ref="GPG65" si="2601">GPG59*$C$64*$C$65</f>
        <v>0</v>
      </c>
      <c r="GPI65" s="1366">
        <f t="shared" ref="GPI65" si="2602">GPI59*$C$64*$C$65</f>
        <v>0</v>
      </c>
      <c r="GPK65" s="1366">
        <f t="shared" ref="GPK65" si="2603">GPK59*$C$64*$C$65</f>
        <v>0</v>
      </c>
      <c r="GPM65" s="1366">
        <f t="shared" ref="GPM65" si="2604">GPM59*$C$64*$C$65</f>
        <v>0</v>
      </c>
      <c r="GPO65" s="1366">
        <f t="shared" ref="GPO65" si="2605">GPO59*$C$64*$C$65</f>
        <v>0</v>
      </c>
      <c r="GPQ65" s="1366">
        <f t="shared" ref="GPQ65" si="2606">GPQ59*$C$64*$C$65</f>
        <v>0</v>
      </c>
      <c r="GPS65" s="1366">
        <f t="shared" ref="GPS65" si="2607">GPS59*$C$64*$C$65</f>
        <v>0</v>
      </c>
      <c r="GPU65" s="1366">
        <f t="shared" ref="GPU65" si="2608">GPU59*$C$64*$C$65</f>
        <v>0</v>
      </c>
      <c r="GPW65" s="1366">
        <f t="shared" ref="GPW65" si="2609">GPW59*$C$64*$C$65</f>
        <v>0</v>
      </c>
      <c r="GPY65" s="1366">
        <f t="shared" ref="GPY65" si="2610">GPY59*$C$64*$C$65</f>
        <v>0</v>
      </c>
      <c r="GQA65" s="1366">
        <f t="shared" ref="GQA65" si="2611">GQA59*$C$64*$C$65</f>
        <v>0</v>
      </c>
      <c r="GQC65" s="1366">
        <f t="shared" ref="GQC65" si="2612">GQC59*$C$64*$C$65</f>
        <v>0</v>
      </c>
      <c r="GQE65" s="1366">
        <f t="shared" ref="GQE65" si="2613">GQE59*$C$64*$C$65</f>
        <v>0</v>
      </c>
      <c r="GQG65" s="1366">
        <f t="shared" ref="GQG65" si="2614">GQG59*$C$64*$C$65</f>
        <v>0</v>
      </c>
      <c r="GQI65" s="1366">
        <f t="shared" ref="GQI65" si="2615">GQI59*$C$64*$C$65</f>
        <v>0</v>
      </c>
      <c r="GQK65" s="1366">
        <f t="shared" ref="GQK65" si="2616">GQK59*$C$64*$C$65</f>
        <v>0</v>
      </c>
      <c r="GQM65" s="1366">
        <f t="shared" ref="GQM65" si="2617">GQM59*$C$64*$C$65</f>
        <v>0</v>
      </c>
      <c r="GQO65" s="1366">
        <f t="shared" ref="GQO65" si="2618">GQO59*$C$64*$C$65</f>
        <v>0</v>
      </c>
      <c r="GQQ65" s="1366">
        <f t="shared" ref="GQQ65" si="2619">GQQ59*$C$64*$C$65</f>
        <v>0</v>
      </c>
      <c r="GQS65" s="1366">
        <f t="shared" ref="GQS65" si="2620">GQS59*$C$64*$C$65</f>
        <v>0</v>
      </c>
      <c r="GQU65" s="1366">
        <f t="shared" ref="GQU65" si="2621">GQU59*$C$64*$C$65</f>
        <v>0</v>
      </c>
      <c r="GQW65" s="1366">
        <f t="shared" ref="GQW65" si="2622">GQW59*$C$64*$C$65</f>
        <v>0</v>
      </c>
      <c r="GQY65" s="1366">
        <f t="shared" ref="GQY65" si="2623">GQY59*$C$64*$C$65</f>
        <v>0</v>
      </c>
      <c r="GRA65" s="1366">
        <f t="shared" ref="GRA65" si="2624">GRA59*$C$64*$C$65</f>
        <v>0</v>
      </c>
      <c r="GRC65" s="1366">
        <f t="shared" ref="GRC65" si="2625">GRC59*$C$64*$C$65</f>
        <v>0</v>
      </c>
      <c r="GRE65" s="1366">
        <f t="shared" ref="GRE65" si="2626">GRE59*$C$64*$C$65</f>
        <v>0</v>
      </c>
      <c r="GRG65" s="1366">
        <f t="shared" ref="GRG65" si="2627">GRG59*$C$64*$C$65</f>
        <v>0</v>
      </c>
      <c r="GRI65" s="1366">
        <f t="shared" ref="GRI65" si="2628">GRI59*$C$64*$C$65</f>
        <v>0</v>
      </c>
      <c r="GRK65" s="1366">
        <f t="shared" ref="GRK65" si="2629">GRK59*$C$64*$C$65</f>
        <v>0</v>
      </c>
      <c r="GRM65" s="1366">
        <f t="shared" ref="GRM65" si="2630">GRM59*$C$64*$C$65</f>
        <v>0</v>
      </c>
      <c r="GRO65" s="1366">
        <f t="shared" ref="GRO65" si="2631">GRO59*$C$64*$C$65</f>
        <v>0</v>
      </c>
      <c r="GRQ65" s="1366">
        <f t="shared" ref="GRQ65" si="2632">GRQ59*$C$64*$C$65</f>
        <v>0</v>
      </c>
      <c r="GRS65" s="1366">
        <f t="shared" ref="GRS65" si="2633">GRS59*$C$64*$C$65</f>
        <v>0</v>
      </c>
      <c r="GRU65" s="1366">
        <f t="shared" ref="GRU65" si="2634">GRU59*$C$64*$C$65</f>
        <v>0</v>
      </c>
      <c r="GRW65" s="1366">
        <f t="shared" ref="GRW65" si="2635">GRW59*$C$64*$C$65</f>
        <v>0</v>
      </c>
      <c r="GRY65" s="1366">
        <f t="shared" ref="GRY65" si="2636">GRY59*$C$64*$C$65</f>
        <v>0</v>
      </c>
      <c r="GSA65" s="1366">
        <f t="shared" ref="GSA65" si="2637">GSA59*$C$64*$C$65</f>
        <v>0</v>
      </c>
      <c r="GSC65" s="1366">
        <f t="shared" ref="GSC65" si="2638">GSC59*$C$64*$C$65</f>
        <v>0</v>
      </c>
      <c r="GSE65" s="1366">
        <f t="shared" ref="GSE65" si="2639">GSE59*$C$64*$C$65</f>
        <v>0</v>
      </c>
      <c r="GSG65" s="1366">
        <f t="shared" ref="GSG65" si="2640">GSG59*$C$64*$C$65</f>
        <v>0</v>
      </c>
      <c r="GSI65" s="1366">
        <f t="shared" ref="GSI65" si="2641">GSI59*$C$64*$C$65</f>
        <v>0</v>
      </c>
      <c r="GSK65" s="1366">
        <f t="shared" ref="GSK65" si="2642">GSK59*$C$64*$C$65</f>
        <v>0</v>
      </c>
      <c r="GSM65" s="1366">
        <f t="shared" ref="GSM65" si="2643">GSM59*$C$64*$C$65</f>
        <v>0</v>
      </c>
      <c r="GSO65" s="1366">
        <f t="shared" ref="GSO65" si="2644">GSO59*$C$64*$C$65</f>
        <v>0</v>
      </c>
      <c r="GSQ65" s="1366">
        <f t="shared" ref="GSQ65" si="2645">GSQ59*$C$64*$C$65</f>
        <v>0</v>
      </c>
      <c r="GSS65" s="1366">
        <f t="shared" ref="GSS65" si="2646">GSS59*$C$64*$C$65</f>
        <v>0</v>
      </c>
      <c r="GSU65" s="1366">
        <f t="shared" ref="GSU65" si="2647">GSU59*$C$64*$C$65</f>
        <v>0</v>
      </c>
      <c r="GSW65" s="1366">
        <f t="shared" ref="GSW65" si="2648">GSW59*$C$64*$C$65</f>
        <v>0</v>
      </c>
      <c r="GSY65" s="1366">
        <f t="shared" ref="GSY65" si="2649">GSY59*$C$64*$C$65</f>
        <v>0</v>
      </c>
      <c r="GTA65" s="1366">
        <f t="shared" ref="GTA65" si="2650">GTA59*$C$64*$C$65</f>
        <v>0</v>
      </c>
      <c r="GTC65" s="1366">
        <f t="shared" ref="GTC65" si="2651">GTC59*$C$64*$C$65</f>
        <v>0</v>
      </c>
      <c r="GTE65" s="1366">
        <f t="shared" ref="GTE65" si="2652">GTE59*$C$64*$C$65</f>
        <v>0</v>
      </c>
      <c r="GTG65" s="1366">
        <f t="shared" ref="GTG65" si="2653">GTG59*$C$64*$C$65</f>
        <v>0</v>
      </c>
      <c r="GTI65" s="1366">
        <f t="shared" ref="GTI65" si="2654">GTI59*$C$64*$C$65</f>
        <v>0</v>
      </c>
      <c r="GTK65" s="1366">
        <f t="shared" ref="GTK65" si="2655">GTK59*$C$64*$C$65</f>
        <v>0</v>
      </c>
      <c r="GTM65" s="1366">
        <f t="shared" ref="GTM65" si="2656">GTM59*$C$64*$C$65</f>
        <v>0</v>
      </c>
      <c r="GTO65" s="1366">
        <f t="shared" ref="GTO65" si="2657">GTO59*$C$64*$C$65</f>
        <v>0</v>
      </c>
      <c r="GTQ65" s="1366">
        <f t="shared" ref="GTQ65" si="2658">GTQ59*$C$64*$C$65</f>
        <v>0</v>
      </c>
      <c r="GTS65" s="1366">
        <f t="shared" ref="GTS65" si="2659">GTS59*$C$64*$C$65</f>
        <v>0</v>
      </c>
      <c r="GTU65" s="1366">
        <f t="shared" ref="GTU65" si="2660">GTU59*$C$64*$C$65</f>
        <v>0</v>
      </c>
      <c r="GTW65" s="1366">
        <f t="shared" ref="GTW65" si="2661">GTW59*$C$64*$C$65</f>
        <v>0</v>
      </c>
      <c r="GTY65" s="1366">
        <f t="shared" ref="GTY65" si="2662">GTY59*$C$64*$C$65</f>
        <v>0</v>
      </c>
      <c r="GUA65" s="1366">
        <f t="shared" ref="GUA65" si="2663">GUA59*$C$64*$C$65</f>
        <v>0</v>
      </c>
      <c r="GUC65" s="1366">
        <f t="shared" ref="GUC65" si="2664">GUC59*$C$64*$C$65</f>
        <v>0</v>
      </c>
      <c r="GUE65" s="1366">
        <f t="shared" ref="GUE65" si="2665">GUE59*$C$64*$C$65</f>
        <v>0</v>
      </c>
      <c r="GUG65" s="1366">
        <f t="shared" ref="GUG65" si="2666">GUG59*$C$64*$C$65</f>
        <v>0</v>
      </c>
      <c r="GUI65" s="1366">
        <f t="shared" ref="GUI65" si="2667">GUI59*$C$64*$C$65</f>
        <v>0</v>
      </c>
      <c r="GUK65" s="1366">
        <f t="shared" ref="GUK65" si="2668">GUK59*$C$64*$C$65</f>
        <v>0</v>
      </c>
      <c r="GUM65" s="1366">
        <f t="shared" ref="GUM65" si="2669">GUM59*$C$64*$C$65</f>
        <v>0</v>
      </c>
      <c r="GUO65" s="1366">
        <f t="shared" ref="GUO65" si="2670">GUO59*$C$64*$C$65</f>
        <v>0</v>
      </c>
      <c r="GUQ65" s="1366">
        <f t="shared" ref="GUQ65" si="2671">GUQ59*$C$64*$C$65</f>
        <v>0</v>
      </c>
      <c r="GUS65" s="1366">
        <f t="shared" ref="GUS65" si="2672">GUS59*$C$64*$C$65</f>
        <v>0</v>
      </c>
      <c r="GUU65" s="1366">
        <f t="shared" ref="GUU65" si="2673">GUU59*$C$64*$C$65</f>
        <v>0</v>
      </c>
      <c r="GUW65" s="1366">
        <f t="shared" ref="GUW65" si="2674">GUW59*$C$64*$C$65</f>
        <v>0</v>
      </c>
      <c r="GUY65" s="1366">
        <f t="shared" ref="GUY65" si="2675">GUY59*$C$64*$C$65</f>
        <v>0</v>
      </c>
      <c r="GVA65" s="1366">
        <f t="shared" ref="GVA65" si="2676">GVA59*$C$64*$C$65</f>
        <v>0</v>
      </c>
      <c r="GVC65" s="1366">
        <f t="shared" ref="GVC65" si="2677">GVC59*$C$64*$C$65</f>
        <v>0</v>
      </c>
      <c r="GVE65" s="1366">
        <f t="shared" ref="GVE65" si="2678">GVE59*$C$64*$C$65</f>
        <v>0</v>
      </c>
      <c r="GVG65" s="1366">
        <f t="shared" ref="GVG65" si="2679">GVG59*$C$64*$C$65</f>
        <v>0</v>
      </c>
      <c r="GVI65" s="1366">
        <f t="shared" ref="GVI65" si="2680">GVI59*$C$64*$C$65</f>
        <v>0</v>
      </c>
      <c r="GVK65" s="1366">
        <f t="shared" ref="GVK65" si="2681">GVK59*$C$64*$C$65</f>
        <v>0</v>
      </c>
      <c r="GVM65" s="1366">
        <f t="shared" ref="GVM65" si="2682">GVM59*$C$64*$C$65</f>
        <v>0</v>
      </c>
      <c r="GVO65" s="1366">
        <f t="shared" ref="GVO65" si="2683">GVO59*$C$64*$C$65</f>
        <v>0</v>
      </c>
      <c r="GVQ65" s="1366">
        <f t="shared" ref="GVQ65" si="2684">GVQ59*$C$64*$C$65</f>
        <v>0</v>
      </c>
      <c r="GVS65" s="1366">
        <f t="shared" ref="GVS65" si="2685">GVS59*$C$64*$C$65</f>
        <v>0</v>
      </c>
      <c r="GVU65" s="1366">
        <f t="shared" ref="GVU65" si="2686">GVU59*$C$64*$C$65</f>
        <v>0</v>
      </c>
      <c r="GVW65" s="1366">
        <f t="shared" ref="GVW65" si="2687">GVW59*$C$64*$C$65</f>
        <v>0</v>
      </c>
      <c r="GVY65" s="1366">
        <f t="shared" ref="GVY65" si="2688">GVY59*$C$64*$C$65</f>
        <v>0</v>
      </c>
      <c r="GWA65" s="1366">
        <f t="shared" ref="GWA65" si="2689">GWA59*$C$64*$C$65</f>
        <v>0</v>
      </c>
      <c r="GWC65" s="1366">
        <f t="shared" ref="GWC65" si="2690">GWC59*$C$64*$C$65</f>
        <v>0</v>
      </c>
      <c r="GWE65" s="1366">
        <f t="shared" ref="GWE65" si="2691">GWE59*$C$64*$C$65</f>
        <v>0</v>
      </c>
      <c r="GWG65" s="1366">
        <f t="shared" ref="GWG65" si="2692">GWG59*$C$64*$C$65</f>
        <v>0</v>
      </c>
      <c r="GWI65" s="1366">
        <f t="shared" ref="GWI65" si="2693">GWI59*$C$64*$C$65</f>
        <v>0</v>
      </c>
      <c r="GWK65" s="1366">
        <f t="shared" ref="GWK65" si="2694">GWK59*$C$64*$C$65</f>
        <v>0</v>
      </c>
      <c r="GWM65" s="1366">
        <f t="shared" ref="GWM65" si="2695">GWM59*$C$64*$C$65</f>
        <v>0</v>
      </c>
      <c r="GWO65" s="1366">
        <f t="shared" ref="GWO65" si="2696">GWO59*$C$64*$C$65</f>
        <v>0</v>
      </c>
      <c r="GWQ65" s="1366">
        <f t="shared" ref="GWQ65" si="2697">GWQ59*$C$64*$C$65</f>
        <v>0</v>
      </c>
      <c r="GWS65" s="1366">
        <f t="shared" ref="GWS65" si="2698">GWS59*$C$64*$C$65</f>
        <v>0</v>
      </c>
      <c r="GWU65" s="1366">
        <f t="shared" ref="GWU65" si="2699">GWU59*$C$64*$C$65</f>
        <v>0</v>
      </c>
      <c r="GWW65" s="1366">
        <f t="shared" ref="GWW65" si="2700">GWW59*$C$64*$C$65</f>
        <v>0</v>
      </c>
      <c r="GWY65" s="1366">
        <f t="shared" ref="GWY65" si="2701">GWY59*$C$64*$C$65</f>
        <v>0</v>
      </c>
      <c r="GXA65" s="1366">
        <f t="shared" ref="GXA65" si="2702">GXA59*$C$64*$C$65</f>
        <v>0</v>
      </c>
      <c r="GXC65" s="1366">
        <f t="shared" ref="GXC65" si="2703">GXC59*$C$64*$C$65</f>
        <v>0</v>
      </c>
      <c r="GXE65" s="1366">
        <f t="shared" ref="GXE65" si="2704">GXE59*$C$64*$C$65</f>
        <v>0</v>
      </c>
      <c r="GXG65" s="1366">
        <f t="shared" ref="GXG65" si="2705">GXG59*$C$64*$C$65</f>
        <v>0</v>
      </c>
      <c r="GXI65" s="1366">
        <f t="shared" ref="GXI65" si="2706">GXI59*$C$64*$C$65</f>
        <v>0</v>
      </c>
      <c r="GXK65" s="1366">
        <f t="shared" ref="GXK65" si="2707">GXK59*$C$64*$C$65</f>
        <v>0</v>
      </c>
      <c r="GXM65" s="1366">
        <f t="shared" ref="GXM65" si="2708">GXM59*$C$64*$C$65</f>
        <v>0</v>
      </c>
      <c r="GXO65" s="1366">
        <f t="shared" ref="GXO65" si="2709">GXO59*$C$64*$C$65</f>
        <v>0</v>
      </c>
      <c r="GXQ65" s="1366">
        <f t="shared" ref="GXQ65" si="2710">GXQ59*$C$64*$C$65</f>
        <v>0</v>
      </c>
      <c r="GXS65" s="1366">
        <f t="shared" ref="GXS65" si="2711">GXS59*$C$64*$C$65</f>
        <v>0</v>
      </c>
      <c r="GXU65" s="1366">
        <f t="shared" ref="GXU65" si="2712">GXU59*$C$64*$C$65</f>
        <v>0</v>
      </c>
      <c r="GXW65" s="1366">
        <f t="shared" ref="GXW65" si="2713">GXW59*$C$64*$C$65</f>
        <v>0</v>
      </c>
      <c r="GXY65" s="1366">
        <f t="shared" ref="GXY65" si="2714">GXY59*$C$64*$C$65</f>
        <v>0</v>
      </c>
      <c r="GYA65" s="1366">
        <f t="shared" ref="GYA65" si="2715">GYA59*$C$64*$C$65</f>
        <v>0</v>
      </c>
      <c r="GYC65" s="1366">
        <f t="shared" ref="GYC65" si="2716">GYC59*$C$64*$C$65</f>
        <v>0</v>
      </c>
      <c r="GYE65" s="1366">
        <f t="shared" ref="GYE65" si="2717">GYE59*$C$64*$C$65</f>
        <v>0</v>
      </c>
      <c r="GYG65" s="1366">
        <f t="shared" ref="GYG65" si="2718">GYG59*$C$64*$C$65</f>
        <v>0</v>
      </c>
      <c r="GYI65" s="1366">
        <f t="shared" ref="GYI65" si="2719">GYI59*$C$64*$C$65</f>
        <v>0</v>
      </c>
      <c r="GYK65" s="1366">
        <f t="shared" ref="GYK65" si="2720">GYK59*$C$64*$C$65</f>
        <v>0</v>
      </c>
      <c r="GYM65" s="1366">
        <f t="shared" ref="GYM65" si="2721">GYM59*$C$64*$C$65</f>
        <v>0</v>
      </c>
      <c r="GYO65" s="1366">
        <f t="shared" ref="GYO65" si="2722">GYO59*$C$64*$C$65</f>
        <v>0</v>
      </c>
      <c r="GYQ65" s="1366">
        <f t="shared" ref="GYQ65" si="2723">GYQ59*$C$64*$C$65</f>
        <v>0</v>
      </c>
      <c r="GYS65" s="1366">
        <f t="shared" ref="GYS65" si="2724">GYS59*$C$64*$C$65</f>
        <v>0</v>
      </c>
      <c r="GYU65" s="1366">
        <f t="shared" ref="GYU65" si="2725">GYU59*$C$64*$C$65</f>
        <v>0</v>
      </c>
      <c r="GYW65" s="1366">
        <f t="shared" ref="GYW65" si="2726">GYW59*$C$64*$C$65</f>
        <v>0</v>
      </c>
      <c r="GYY65" s="1366">
        <f t="shared" ref="GYY65" si="2727">GYY59*$C$64*$C$65</f>
        <v>0</v>
      </c>
      <c r="GZA65" s="1366">
        <f t="shared" ref="GZA65" si="2728">GZA59*$C$64*$C$65</f>
        <v>0</v>
      </c>
      <c r="GZC65" s="1366">
        <f t="shared" ref="GZC65" si="2729">GZC59*$C$64*$C$65</f>
        <v>0</v>
      </c>
      <c r="GZE65" s="1366">
        <f t="shared" ref="GZE65" si="2730">GZE59*$C$64*$C$65</f>
        <v>0</v>
      </c>
      <c r="GZG65" s="1366">
        <f t="shared" ref="GZG65" si="2731">GZG59*$C$64*$C$65</f>
        <v>0</v>
      </c>
      <c r="GZI65" s="1366">
        <f t="shared" ref="GZI65" si="2732">GZI59*$C$64*$C$65</f>
        <v>0</v>
      </c>
      <c r="GZK65" s="1366">
        <f t="shared" ref="GZK65" si="2733">GZK59*$C$64*$C$65</f>
        <v>0</v>
      </c>
      <c r="GZM65" s="1366">
        <f t="shared" ref="GZM65" si="2734">GZM59*$C$64*$C$65</f>
        <v>0</v>
      </c>
      <c r="GZO65" s="1366">
        <f t="shared" ref="GZO65" si="2735">GZO59*$C$64*$C$65</f>
        <v>0</v>
      </c>
      <c r="GZQ65" s="1366">
        <f t="shared" ref="GZQ65" si="2736">GZQ59*$C$64*$C$65</f>
        <v>0</v>
      </c>
      <c r="GZS65" s="1366">
        <f t="shared" ref="GZS65" si="2737">GZS59*$C$64*$C$65</f>
        <v>0</v>
      </c>
      <c r="GZU65" s="1366">
        <f t="shared" ref="GZU65" si="2738">GZU59*$C$64*$C$65</f>
        <v>0</v>
      </c>
      <c r="GZW65" s="1366">
        <f t="shared" ref="GZW65" si="2739">GZW59*$C$64*$C$65</f>
        <v>0</v>
      </c>
      <c r="GZY65" s="1366">
        <f t="shared" ref="GZY65" si="2740">GZY59*$C$64*$C$65</f>
        <v>0</v>
      </c>
      <c r="HAA65" s="1366">
        <f t="shared" ref="HAA65" si="2741">HAA59*$C$64*$C$65</f>
        <v>0</v>
      </c>
      <c r="HAC65" s="1366">
        <f t="shared" ref="HAC65" si="2742">HAC59*$C$64*$C$65</f>
        <v>0</v>
      </c>
      <c r="HAE65" s="1366">
        <f t="shared" ref="HAE65" si="2743">HAE59*$C$64*$C$65</f>
        <v>0</v>
      </c>
      <c r="HAG65" s="1366">
        <f t="shared" ref="HAG65" si="2744">HAG59*$C$64*$C$65</f>
        <v>0</v>
      </c>
      <c r="HAI65" s="1366">
        <f t="shared" ref="HAI65" si="2745">HAI59*$C$64*$C$65</f>
        <v>0</v>
      </c>
      <c r="HAK65" s="1366">
        <f t="shared" ref="HAK65" si="2746">HAK59*$C$64*$C$65</f>
        <v>0</v>
      </c>
      <c r="HAM65" s="1366">
        <f t="shared" ref="HAM65" si="2747">HAM59*$C$64*$C$65</f>
        <v>0</v>
      </c>
      <c r="HAO65" s="1366">
        <f t="shared" ref="HAO65" si="2748">HAO59*$C$64*$C$65</f>
        <v>0</v>
      </c>
      <c r="HAQ65" s="1366">
        <f t="shared" ref="HAQ65" si="2749">HAQ59*$C$64*$C$65</f>
        <v>0</v>
      </c>
      <c r="HAS65" s="1366">
        <f t="shared" ref="HAS65" si="2750">HAS59*$C$64*$C$65</f>
        <v>0</v>
      </c>
      <c r="HAU65" s="1366">
        <f t="shared" ref="HAU65" si="2751">HAU59*$C$64*$C$65</f>
        <v>0</v>
      </c>
      <c r="HAW65" s="1366">
        <f t="shared" ref="HAW65" si="2752">HAW59*$C$64*$C$65</f>
        <v>0</v>
      </c>
      <c r="HAY65" s="1366">
        <f t="shared" ref="HAY65" si="2753">HAY59*$C$64*$C$65</f>
        <v>0</v>
      </c>
      <c r="HBA65" s="1366">
        <f t="shared" ref="HBA65" si="2754">HBA59*$C$64*$C$65</f>
        <v>0</v>
      </c>
      <c r="HBC65" s="1366">
        <f t="shared" ref="HBC65" si="2755">HBC59*$C$64*$C$65</f>
        <v>0</v>
      </c>
      <c r="HBE65" s="1366">
        <f t="shared" ref="HBE65" si="2756">HBE59*$C$64*$C$65</f>
        <v>0</v>
      </c>
      <c r="HBG65" s="1366">
        <f t="shared" ref="HBG65" si="2757">HBG59*$C$64*$C$65</f>
        <v>0</v>
      </c>
      <c r="HBI65" s="1366">
        <f t="shared" ref="HBI65" si="2758">HBI59*$C$64*$C$65</f>
        <v>0</v>
      </c>
      <c r="HBK65" s="1366">
        <f t="shared" ref="HBK65" si="2759">HBK59*$C$64*$C$65</f>
        <v>0</v>
      </c>
      <c r="HBM65" s="1366">
        <f t="shared" ref="HBM65" si="2760">HBM59*$C$64*$C$65</f>
        <v>0</v>
      </c>
      <c r="HBO65" s="1366">
        <f t="shared" ref="HBO65" si="2761">HBO59*$C$64*$C$65</f>
        <v>0</v>
      </c>
      <c r="HBQ65" s="1366">
        <f t="shared" ref="HBQ65" si="2762">HBQ59*$C$64*$C$65</f>
        <v>0</v>
      </c>
      <c r="HBS65" s="1366">
        <f t="shared" ref="HBS65" si="2763">HBS59*$C$64*$C$65</f>
        <v>0</v>
      </c>
      <c r="HBU65" s="1366">
        <f t="shared" ref="HBU65" si="2764">HBU59*$C$64*$C$65</f>
        <v>0</v>
      </c>
      <c r="HBW65" s="1366">
        <f t="shared" ref="HBW65" si="2765">HBW59*$C$64*$C$65</f>
        <v>0</v>
      </c>
      <c r="HBY65" s="1366">
        <f t="shared" ref="HBY65" si="2766">HBY59*$C$64*$C$65</f>
        <v>0</v>
      </c>
      <c r="HCA65" s="1366">
        <f t="shared" ref="HCA65" si="2767">HCA59*$C$64*$C$65</f>
        <v>0</v>
      </c>
      <c r="HCC65" s="1366">
        <f t="shared" ref="HCC65" si="2768">HCC59*$C$64*$C$65</f>
        <v>0</v>
      </c>
      <c r="HCE65" s="1366">
        <f t="shared" ref="HCE65" si="2769">HCE59*$C$64*$C$65</f>
        <v>0</v>
      </c>
      <c r="HCG65" s="1366">
        <f t="shared" ref="HCG65" si="2770">HCG59*$C$64*$C$65</f>
        <v>0</v>
      </c>
      <c r="HCI65" s="1366">
        <f t="shared" ref="HCI65" si="2771">HCI59*$C$64*$C$65</f>
        <v>0</v>
      </c>
      <c r="HCK65" s="1366">
        <f t="shared" ref="HCK65" si="2772">HCK59*$C$64*$C$65</f>
        <v>0</v>
      </c>
      <c r="HCM65" s="1366">
        <f t="shared" ref="HCM65" si="2773">HCM59*$C$64*$C$65</f>
        <v>0</v>
      </c>
      <c r="HCO65" s="1366">
        <f t="shared" ref="HCO65" si="2774">HCO59*$C$64*$C$65</f>
        <v>0</v>
      </c>
      <c r="HCQ65" s="1366">
        <f t="shared" ref="HCQ65" si="2775">HCQ59*$C$64*$C$65</f>
        <v>0</v>
      </c>
      <c r="HCS65" s="1366">
        <f t="shared" ref="HCS65" si="2776">HCS59*$C$64*$C$65</f>
        <v>0</v>
      </c>
      <c r="HCU65" s="1366">
        <f t="shared" ref="HCU65" si="2777">HCU59*$C$64*$C$65</f>
        <v>0</v>
      </c>
      <c r="HCW65" s="1366">
        <f t="shared" ref="HCW65" si="2778">HCW59*$C$64*$C$65</f>
        <v>0</v>
      </c>
      <c r="HCY65" s="1366">
        <f t="shared" ref="HCY65" si="2779">HCY59*$C$64*$C$65</f>
        <v>0</v>
      </c>
      <c r="HDA65" s="1366">
        <f t="shared" ref="HDA65" si="2780">HDA59*$C$64*$C$65</f>
        <v>0</v>
      </c>
      <c r="HDC65" s="1366">
        <f t="shared" ref="HDC65" si="2781">HDC59*$C$64*$C$65</f>
        <v>0</v>
      </c>
      <c r="HDE65" s="1366">
        <f t="shared" ref="HDE65" si="2782">HDE59*$C$64*$C$65</f>
        <v>0</v>
      </c>
      <c r="HDG65" s="1366">
        <f t="shared" ref="HDG65" si="2783">HDG59*$C$64*$C$65</f>
        <v>0</v>
      </c>
      <c r="HDI65" s="1366">
        <f t="shared" ref="HDI65" si="2784">HDI59*$C$64*$C$65</f>
        <v>0</v>
      </c>
      <c r="HDK65" s="1366">
        <f t="shared" ref="HDK65" si="2785">HDK59*$C$64*$C$65</f>
        <v>0</v>
      </c>
      <c r="HDM65" s="1366">
        <f t="shared" ref="HDM65" si="2786">HDM59*$C$64*$C$65</f>
        <v>0</v>
      </c>
      <c r="HDO65" s="1366">
        <f t="shared" ref="HDO65" si="2787">HDO59*$C$64*$C$65</f>
        <v>0</v>
      </c>
      <c r="HDQ65" s="1366">
        <f t="shared" ref="HDQ65" si="2788">HDQ59*$C$64*$C$65</f>
        <v>0</v>
      </c>
      <c r="HDS65" s="1366">
        <f t="shared" ref="HDS65" si="2789">HDS59*$C$64*$C$65</f>
        <v>0</v>
      </c>
      <c r="HDU65" s="1366">
        <f t="shared" ref="HDU65" si="2790">HDU59*$C$64*$C$65</f>
        <v>0</v>
      </c>
      <c r="HDW65" s="1366">
        <f t="shared" ref="HDW65" si="2791">HDW59*$C$64*$C$65</f>
        <v>0</v>
      </c>
      <c r="HDY65" s="1366">
        <f t="shared" ref="HDY65" si="2792">HDY59*$C$64*$C$65</f>
        <v>0</v>
      </c>
      <c r="HEA65" s="1366">
        <f t="shared" ref="HEA65" si="2793">HEA59*$C$64*$C$65</f>
        <v>0</v>
      </c>
      <c r="HEC65" s="1366">
        <f t="shared" ref="HEC65" si="2794">HEC59*$C$64*$C$65</f>
        <v>0</v>
      </c>
      <c r="HEE65" s="1366">
        <f t="shared" ref="HEE65" si="2795">HEE59*$C$64*$C$65</f>
        <v>0</v>
      </c>
      <c r="HEG65" s="1366">
        <f t="shared" ref="HEG65" si="2796">HEG59*$C$64*$C$65</f>
        <v>0</v>
      </c>
      <c r="HEI65" s="1366">
        <f t="shared" ref="HEI65" si="2797">HEI59*$C$64*$C$65</f>
        <v>0</v>
      </c>
      <c r="HEK65" s="1366">
        <f t="shared" ref="HEK65" si="2798">HEK59*$C$64*$C$65</f>
        <v>0</v>
      </c>
      <c r="HEM65" s="1366">
        <f t="shared" ref="HEM65" si="2799">HEM59*$C$64*$C$65</f>
        <v>0</v>
      </c>
      <c r="HEO65" s="1366">
        <f t="shared" ref="HEO65" si="2800">HEO59*$C$64*$C$65</f>
        <v>0</v>
      </c>
      <c r="HEQ65" s="1366">
        <f t="shared" ref="HEQ65" si="2801">HEQ59*$C$64*$C$65</f>
        <v>0</v>
      </c>
      <c r="HES65" s="1366">
        <f t="shared" ref="HES65" si="2802">HES59*$C$64*$C$65</f>
        <v>0</v>
      </c>
      <c r="HEU65" s="1366">
        <f t="shared" ref="HEU65" si="2803">HEU59*$C$64*$C$65</f>
        <v>0</v>
      </c>
      <c r="HEW65" s="1366">
        <f t="shared" ref="HEW65" si="2804">HEW59*$C$64*$C$65</f>
        <v>0</v>
      </c>
      <c r="HEY65" s="1366">
        <f t="shared" ref="HEY65" si="2805">HEY59*$C$64*$C$65</f>
        <v>0</v>
      </c>
      <c r="HFA65" s="1366">
        <f t="shared" ref="HFA65" si="2806">HFA59*$C$64*$C$65</f>
        <v>0</v>
      </c>
      <c r="HFC65" s="1366">
        <f t="shared" ref="HFC65" si="2807">HFC59*$C$64*$C$65</f>
        <v>0</v>
      </c>
      <c r="HFE65" s="1366">
        <f t="shared" ref="HFE65" si="2808">HFE59*$C$64*$C$65</f>
        <v>0</v>
      </c>
      <c r="HFG65" s="1366">
        <f t="shared" ref="HFG65" si="2809">HFG59*$C$64*$C$65</f>
        <v>0</v>
      </c>
      <c r="HFI65" s="1366">
        <f t="shared" ref="HFI65" si="2810">HFI59*$C$64*$C$65</f>
        <v>0</v>
      </c>
      <c r="HFK65" s="1366">
        <f t="shared" ref="HFK65" si="2811">HFK59*$C$64*$C$65</f>
        <v>0</v>
      </c>
      <c r="HFM65" s="1366">
        <f t="shared" ref="HFM65" si="2812">HFM59*$C$64*$C$65</f>
        <v>0</v>
      </c>
      <c r="HFO65" s="1366">
        <f t="shared" ref="HFO65" si="2813">HFO59*$C$64*$C$65</f>
        <v>0</v>
      </c>
      <c r="HFQ65" s="1366">
        <f t="shared" ref="HFQ65" si="2814">HFQ59*$C$64*$C$65</f>
        <v>0</v>
      </c>
      <c r="HFS65" s="1366">
        <f t="shared" ref="HFS65" si="2815">HFS59*$C$64*$C$65</f>
        <v>0</v>
      </c>
      <c r="HFU65" s="1366">
        <f t="shared" ref="HFU65" si="2816">HFU59*$C$64*$C$65</f>
        <v>0</v>
      </c>
      <c r="HFW65" s="1366">
        <f t="shared" ref="HFW65" si="2817">HFW59*$C$64*$C$65</f>
        <v>0</v>
      </c>
      <c r="HFY65" s="1366">
        <f t="shared" ref="HFY65" si="2818">HFY59*$C$64*$C$65</f>
        <v>0</v>
      </c>
      <c r="HGA65" s="1366">
        <f t="shared" ref="HGA65" si="2819">HGA59*$C$64*$C$65</f>
        <v>0</v>
      </c>
      <c r="HGC65" s="1366">
        <f t="shared" ref="HGC65" si="2820">HGC59*$C$64*$C$65</f>
        <v>0</v>
      </c>
      <c r="HGE65" s="1366">
        <f t="shared" ref="HGE65" si="2821">HGE59*$C$64*$C$65</f>
        <v>0</v>
      </c>
      <c r="HGG65" s="1366">
        <f t="shared" ref="HGG65" si="2822">HGG59*$C$64*$C$65</f>
        <v>0</v>
      </c>
      <c r="HGI65" s="1366">
        <f t="shared" ref="HGI65" si="2823">HGI59*$C$64*$C$65</f>
        <v>0</v>
      </c>
      <c r="HGK65" s="1366">
        <f t="shared" ref="HGK65" si="2824">HGK59*$C$64*$C$65</f>
        <v>0</v>
      </c>
      <c r="HGM65" s="1366">
        <f t="shared" ref="HGM65" si="2825">HGM59*$C$64*$C$65</f>
        <v>0</v>
      </c>
      <c r="HGO65" s="1366">
        <f t="shared" ref="HGO65" si="2826">HGO59*$C$64*$C$65</f>
        <v>0</v>
      </c>
      <c r="HGQ65" s="1366">
        <f t="shared" ref="HGQ65" si="2827">HGQ59*$C$64*$C$65</f>
        <v>0</v>
      </c>
      <c r="HGS65" s="1366">
        <f t="shared" ref="HGS65" si="2828">HGS59*$C$64*$C$65</f>
        <v>0</v>
      </c>
      <c r="HGU65" s="1366">
        <f t="shared" ref="HGU65" si="2829">HGU59*$C$64*$C$65</f>
        <v>0</v>
      </c>
      <c r="HGW65" s="1366">
        <f t="shared" ref="HGW65" si="2830">HGW59*$C$64*$C$65</f>
        <v>0</v>
      </c>
      <c r="HGY65" s="1366">
        <f t="shared" ref="HGY65" si="2831">HGY59*$C$64*$C$65</f>
        <v>0</v>
      </c>
      <c r="HHA65" s="1366">
        <f t="shared" ref="HHA65" si="2832">HHA59*$C$64*$C$65</f>
        <v>0</v>
      </c>
      <c r="HHC65" s="1366">
        <f t="shared" ref="HHC65" si="2833">HHC59*$C$64*$C$65</f>
        <v>0</v>
      </c>
      <c r="HHE65" s="1366">
        <f t="shared" ref="HHE65" si="2834">HHE59*$C$64*$C$65</f>
        <v>0</v>
      </c>
      <c r="HHG65" s="1366">
        <f t="shared" ref="HHG65" si="2835">HHG59*$C$64*$C$65</f>
        <v>0</v>
      </c>
      <c r="HHI65" s="1366">
        <f t="shared" ref="HHI65" si="2836">HHI59*$C$64*$C$65</f>
        <v>0</v>
      </c>
      <c r="HHK65" s="1366">
        <f t="shared" ref="HHK65" si="2837">HHK59*$C$64*$C$65</f>
        <v>0</v>
      </c>
      <c r="HHM65" s="1366">
        <f t="shared" ref="HHM65" si="2838">HHM59*$C$64*$C$65</f>
        <v>0</v>
      </c>
      <c r="HHO65" s="1366">
        <f t="shared" ref="HHO65" si="2839">HHO59*$C$64*$C$65</f>
        <v>0</v>
      </c>
      <c r="HHQ65" s="1366">
        <f t="shared" ref="HHQ65" si="2840">HHQ59*$C$64*$C$65</f>
        <v>0</v>
      </c>
      <c r="HHS65" s="1366">
        <f t="shared" ref="HHS65" si="2841">HHS59*$C$64*$C$65</f>
        <v>0</v>
      </c>
      <c r="HHU65" s="1366">
        <f t="shared" ref="HHU65" si="2842">HHU59*$C$64*$C$65</f>
        <v>0</v>
      </c>
      <c r="HHW65" s="1366">
        <f t="shared" ref="HHW65" si="2843">HHW59*$C$64*$C$65</f>
        <v>0</v>
      </c>
      <c r="HHY65" s="1366">
        <f t="shared" ref="HHY65" si="2844">HHY59*$C$64*$C$65</f>
        <v>0</v>
      </c>
      <c r="HIA65" s="1366">
        <f t="shared" ref="HIA65" si="2845">HIA59*$C$64*$C$65</f>
        <v>0</v>
      </c>
      <c r="HIC65" s="1366">
        <f t="shared" ref="HIC65" si="2846">HIC59*$C$64*$C$65</f>
        <v>0</v>
      </c>
      <c r="HIE65" s="1366">
        <f t="shared" ref="HIE65" si="2847">HIE59*$C$64*$C$65</f>
        <v>0</v>
      </c>
      <c r="HIG65" s="1366">
        <f t="shared" ref="HIG65" si="2848">HIG59*$C$64*$C$65</f>
        <v>0</v>
      </c>
      <c r="HII65" s="1366">
        <f t="shared" ref="HII65" si="2849">HII59*$C$64*$C$65</f>
        <v>0</v>
      </c>
      <c r="HIK65" s="1366">
        <f t="shared" ref="HIK65" si="2850">HIK59*$C$64*$C$65</f>
        <v>0</v>
      </c>
      <c r="HIM65" s="1366">
        <f t="shared" ref="HIM65" si="2851">HIM59*$C$64*$C$65</f>
        <v>0</v>
      </c>
      <c r="HIO65" s="1366">
        <f t="shared" ref="HIO65" si="2852">HIO59*$C$64*$C$65</f>
        <v>0</v>
      </c>
      <c r="HIQ65" s="1366">
        <f t="shared" ref="HIQ65" si="2853">HIQ59*$C$64*$C$65</f>
        <v>0</v>
      </c>
      <c r="HIS65" s="1366">
        <f t="shared" ref="HIS65" si="2854">HIS59*$C$64*$C$65</f>
        <v>0</v>
      </c>
      <c r="HIU65" s="1366">
        <f t="shared" ref="HIU65" si="2855">HIU59*$C$64*$C$65</f>
        <v>0</v>
      </c>
      <c r="HIW65" s="1366">
        <f t="shared" ref="HIW65" si="2856">HIW59*$C$64*$C$65</f>
        <v>0</v>
      </c>
      <c r="HIY65" s="1366">
        <f t="shared" ref="HIY65" si="2857">HIY59*$C$64*$C$65</f>
        <v>0</v>
      </c>
      <c r="HJA65" s="1366">
        <f t="shared" ref="HJA65" si="2858">HJA59*$C$64*$C$65</f>
        <v>0</v>
      </c>
      <c r="HJC65" s="1366">
        <f t="shared" ref="HJC65" si="2859">HJC59*$C$64*$C$65</f>
        <v>0</v>
      </c>
      <c r="HJE65" s="1366">
        <f t="shared" ref="HJE65" si="2860">HJE59*$C$64*$C$65</f>
        <v>0</v>
      </c>
      <c r="HJG65" s="1366">
        <f t="shared" ref="HJG65" si="2861">HJG59*$C$64*$C$65</f>
        <v>0</v>
      </c>
      <c r="HJI65" s="1366">
        <f t="shared" ref="HJI65" si="2862">HJI59*$C$64*$C$65</f>
        <v>0</v>
      </c>
      <c r="HJK65" s="1366">
        <f t="shared" ref="HJK65" si="2863">HJK59*$C$64*$C$65</f>
        <v>0</v>
      </c>
      <c r="HJM65" s="1366">
        <f t="shared" ref="HJM65" si="2864">HJM59*$C$64*$C$65</f>
        <v>0</v>
      </c>
      <c r="HJO65" s="1366">
        <f t="shared" ref="HJO65" si="2865">HJO59*$C$64*$C$65</f>
        <v>0</v>
      </c>
      <c r="HJQ65" s="1366">
        <f t="shared" ref="HJQ65" si="2866">HJQ59*$C$64*$C$65</f>
        <v>0</v>
      </c>
      <c r="HJS65" s="1366">
        <f t="shared" ref="HJS65" si="2867">HJS59*$C$64*$C$65</f>
        <v>0</v>
      </c>
      <c r="HJU65" s="1366">
        <f t="shared" ref="HJU65" si="2868">HJU59*$C$64*$C$65</f>
        <v>0</v>
      </c>
      <c r="HJW65" s="1366">
        <f t="shared" ref="HJW65" si="2869">HJW59*$C$64*$C$65</f>
        <v>0</v>
      </c>
      <c r="HJY65" s="1366">
        <f t="shared" ref="HJY65" si="2870">HJY59*$C$64*$C$65</f>
        <v>0</v>
      </c>
      <c r="HKA65" s="1366">
        <f t="shared" ref="HKA65" si="2871">HKA59*$C$64*$C$65</f>
        <v>0</v>
      </c>
      <c r="HKC65" s="1366">
        <f t="shared" ref="HKC65" si="2872">HKC59*$C$64*$C$65</f>
        <v>0</v>
      </c>
      <c r="HKE65" s="1366">
        <f t="shared" ref="HKE65" si="2873">HKE59*$C$64*$C$65</f>
        <v>0</v>
      </c>
      <c r="HKG65" s="1366">
        <f t="shared" ref="HKG65" si="2874">HKG59*$C$64*$C$65</f>
        <v>0</v>
      </c>
      <c r="HKI65" s="1366">
        <f t="shared" ref="HKI65" si="2875">HKI59*$C$64*$C$65</f>
        <v>0</v>
      </c>
      <c r="HKK65" s="1366">
        <f t="shared" ref="HKK65" si="2876">HKK59*$C$64*$C$65</f>
        <v>0</v>
      </c>
      <c r="HKM65" s="1366">
        <f t="shared" ref="HKM65" si="2877">HKM59*$C$64*$C$65</f>
        <v>0</v>
      </c>
      <c r="HKO65" s="1366">
        <f t="shared" ref="HKO65" si="2878">HKO59*$C$64*$C$65</f>
        <v>0</v>
      </c>
      <c r="HKQ65" s="1366">
        <f t="shared" ref="HKQ65" si="2879">HKQ59*$C$64*$C$65</f>
        <v>0</v>
      </c>
      <c r="HKS65" s="1366">
        <f t="shared" ref="HKS65" si="2880">HKS59*$C$64*$C$65</f>
        <v>0</v>
      </c>
      <c r="HKU65" s="1366">
        <f t="shared" ref="HKU65" si="2881">HKU59*$C$64*$C$65</f>
        <v>0</v>
      </c>
      <c r="HKW65" s="1366">
        <f t="shared" ref="HKW65" si="2882">HKW59*$C$64*$C$65</f>
        <v>0</v>
      </c>
      <c r="HKY65" s="1366">
        <f t="shared" ref="HKY65" si="2883">HKY59*$C$64*$C$65</f>
        <v>0</v>
      </c>
      <c r="HLA65" s="1366">
        <f t="shared" ref="HLA65" si="2884">HLA59*$C$64*$C$65</f>
        <v>0</v>
      </c>
      <c r="HLC65" s="1366">
        <f t="shared" ref="HLC65" si="2885">HLC59*$C$64*$C$65</f>
        <v>0</v>
      </c>
      <c r="HLE65" s="1366">
        <f t="shared" ref="HLE65" si="2886">HLE59*$C$64*$C$65</f>
        <v>0</v>
      </c>
      <c r="HLG65" s="1366">
        <f t="shared" ref="HLG65" si="2887">HLG59*$C$64*$C$65</f>
        <v>0</v>
      </c>
      <c r="HLI65" s="1366">
        <f t="shared" ref="HLI65" si="2888">HLI59*$C$64*$C$65</f>
        <v>0</v>
      </c>
      <c r="HLK65" s="1366">
        <f t="shared" ref="HLK65" si="2889">HLK59*$C$64*$C$65</f>
        <v>0</v>
      </c>
      <c r="HLM65" s="1366">
        <f t="shared" ref="HLM65" si="2890">HLM59*$C$64*$C$65</f>
        <v>0</v>
      </c>
      <c r="HLO65" s="1366">
        <f t="shared" ref="HLO65" si="2891">HLO59*$C$64*$C$65</f>
        <v>0</v>
      </c>
      <c r="HLQ65" s="1366">
        <f t="shared" ref="HLQ65" si="2892">HLQ59*$C$64*$C$65</f>
        <v>0</v>
      </c>
      <c r="HLS65" s="1366">
        <f t="shared" ref="HLS65" si="2893">HLS59*$C$64*$C$65</f>
        <v>0</v>
      </c>
      <c r="HLU65" s="1366">
        <f t="shared" ref="HLU65" si="2894">HLU59*$C$64*$C$65</f>
        <v>0</v>
      </c>
      <c r="HLW65" s="1366">
        <f t="shared" ref="HLW65" si="2895">HLW59*$C$64*$C$65</f>
        <v>0</v>
      </c>
      <c r="HLY65" s="1366">
        <f t="shared" ref="HLY65" si="2896">HLY59*$C$64*$C$65</f>
        <v>0</v>
      </c>
      <c r="HMA65" s="1366">
        <f t="shared" ref="HMA65" si="2897">HMA59*$C$64*$C$65</f>
        <v>0</v>
      </c>
      <c r="HMC65" s="1366">
        <f t="shared" ref="HMC65" si="2898">HMC59*$C$64*$C$65</f>
        <v>0</v>
      </c>
      <c r="HME65" s="1366">
        <f t="shared" ref="HME65" si="2899">HME59*$C$64*$C$65</f>
        <v>0</v>
      </c>
      <c r="HMG65" s="1366">
        <f t="shared" ref="HMG65" si="2900">HMG59*$C$64*$C$65</f>
        <v>0</v>
      </c>
      <c r="HMI65" s="1366">
        <f t="shared" ref="HMI65" si="2901">HMI59*$C$64*$C$65</f>
        <v>0</v>
      </c>
      <c r="HMK65" s="1366">
        <f t="shared" ref="HMK65" si="2902">HMK59*$C$64*$C$65</f>
        <v>0</v>
      </c>
      <c r="HMM65" s="1366">
        <f t="shared" ref="HMM65" si="2903">HMM59*$C$64*$C$65</f>
        <v>0</v>
      </c>
      <c r="HMO65" s="1366">
        <f t="shared" ref="HMO65" si="2904">HMO59*$C$64*$C$65</f>
        <v>0</v>
      </c>
      <c r="HMQ65" s="1366">
        <f t="shared" ref="HMQ65" si="2905">HMQ59*$C$64*$C$65</f>
        <v>0</v>
      </c>
      <c r="HMS65" s="1366">
        <f t="shared" ref="HMS65" si="2906">HMS59*$C$64*$C$65</f>
        <v>0</v>
      </c>
      <c r="HMU65" s="1366">
        <f t="shared" ref="HMU65" si="2907">HMU59*$C$64*$C$65</f>
        <v>0</v>
      </c>
      <c r="HMW65" s="1366">
        <f t="shared" ref="HMW65" si="2908">HMW59*$C$64*$C$65</f>
        <v>0</v>
      </c>
      <c r="HMY65" s="1366">
        <f t="shared" ref="HMY65" si="2909">HMY59*$C$64*$C$65</f>
        <v>0</v>
      </c>
      <c r="HNA65" s="1366">
        <f t="shared" ref="HNA65" si="2910">HNA59*$C$64*$C$65</f>
        <v>0</v>
      </c>
      <c r="HNC65" s="1366">
        <f t="shared" ref="HNC65" si="2911">HNC59*$C$64*$C$65</f>
        <v>0</v>
      </c>
      <c r="HNE65" s="1366">
        <f t="shared" ref="HNE65" si="2912">HNE59*$C$64*$C$65</f>
        <v>0</v>
      </c>
      <c r="HNG65" s="1366">
        <f t="shared" ref="HNG65" si="2913">HNG59*$C$64*$C$65</f>
        <v>0</v>
      </c>
      <c r="HNI65" s="1366">
        <f t="shared" ref="HNI65" si="2914">HNI59*$C$64*$C$65</f>
        <v>0</v>
      </c>
      <c r="HNK65" s="1366">
        <f t="shared" ref="HNK65" si="2915">HNK59*$C$64*$C$65</f>
        <v>0</v>
      </c>
      <c r="HNM65" s="1366">
        <f t="shared" ref="HNM65" si="2916">HNM59*$C$64*$C$65</f>
        <v>0</v>
      </c>
      <c r="HNO65" s="1366">
        <f t="shared" ref="HNO65" si="2917">HNO59*$C$64*$C$65</f>
        <v>0</v>
      </c>
      <c r="HNQ65" s="1366">
        <f t="shared" ref="HNQ65" si="2918">HNQ59*$C$64*$C$65</f>
        <v>0</v>
      </c>
      <c r="HNS65" s="1366">
        <f t="shared" ref="HNS65" si="2919">HNS59*$C$64*$C$65</f>
        <v>0</v>
      </c>
      <c r="HNU65" s="1366">
        <f t="shared" ref="HNU65" si="2920">HNU59*$C$64*$C$65</f>
        <v>0</v>
      </c>
      <c r="HNW65" s="1366">
        <f t="shared" ref="HNW65" si="2921">HNW59*$C$64*$C$65</f>
        <v>0</v>
      </c>
      <c r="HNY65" s="1366">
        <f t="shared" ref="HNY65" si="2922">HNY59*$C$64*$C$65</f>
        <v>0</v>
      </c>
      <c r="HOA65" s="1366">
        <f t="shared" ref="HOA65" si="2923">HOA59*$C$64*$C$65</f>
        <v>0</v>
      </c>
      <c r="HOC65" s="1366">
        <f t="shared" ref="HOC65" si="2924">HOC59*$C$64*$C$65</f>
        <v>0</v>
      </c>
      <c r="HOE65" s="1366">
        <f t="shared" ref="HOE65" si="2925">HOE59*$C$64*$C$65</f>
        <v>0</v>
      </c>
      <c r="HOG65" s="1366">
        <f t="shared" ref="HOG65" si="2926">HOG59*$C$64*$C$65</f>
        <v>0</v>
      </c>
      <c r="HOI65" s="1366">
        <f t="shared" ref="HOI65" si="2927">HOI59*$C$64*$C$65</f>
        <v>0</v>
      </c>
      <c r="HOK65" s="1366">
        <f t="shared" ref="HOK65" si="2928">HOK59*$C$64*$C$65</f>
        <v>0</v>
      </c>
      <c r="HOM65" s="1366">
        <f t="shared" ref="HOM65" si="2929">HOM59*$C$64*$C$65</f>
        <v>0</v>
      </c>
      <c r="HOO65" s="1366">
        <f t="shared" ref="HOO65" si="2930">HOO59*$C$64*$C$65</f>
        <v>0</v>
      </c>
      <c r="HOQ65" s="1366">
        <f t="shared" ref="HOQ65" si="2931">HOQ59*$C$64*$C$65</f>
        <v>0</v>
      </c>
      <c r="HOS65" s="1366">
        <f t="shared" ref="HOS65" si="2932">HOS59*$C$64*$C$65</f>
        <v>0</v>
      </c>
      <c r="HOU65" s="1366">
        <f t="shared" ref="HOU65" si="2933">HOU59*$C$64*$C$65</f>
        <v>0</v>
      </c>
      <c r="HOW65" s="1366">
        <f t="shared" ref="HOW65" si="2934">HOW59*$C$64*$C$65</f>
        <v>0</v>
      </c>
      <c r="HOY65" s="1366">
        <f t="shared" ref="HOY65" si="2935">HOY59*$C$64*$C$65</f>
        <v>0</v>
      </c>
      <c r="HPA65" s="1366">
        <f t="shared" ref="HPA65" si="2936">HPA59*$C$64*$C$65</f>
        <v>0</v>
      </c>
      <c r="HPC65" s="1366">
        <f t="shared" ref="HPC65" si="2937">HPC59*$C$64*$C$65</f>
        <v>0</v>
      </c>
      <c r="HPE65" s="1366">
        <f t="shared" ref="HPE65" si="2938">HPE59*$C$64*$C$65</f>
        <v>0</v>
      </c>
      <c r="HPG65" s="1366">
        <f t="shared" ref="HPG65" si="2939">HPG59*$C$64*$C$65</f>
        <v>0</v>
      </c>
      <c r="HPI65" s="1366">
        <f t="shared" ref="HPI65" si="2940">HPI59*$C$64*$C$65</f>
        <v>0</v>
      </c>
      <c r="HPK65" s="1366">
        <f t="shared" ref="HPK65" si="2941">HPK59*$C$64*$C$65</f>
        <v>0</v>
      </c>
      <c r="HPM65" s="1366">
        <f t="shared" ref="HPM65" si="2942">HPM59*$C$64*$C$65</f>
        <v>0</v>
      </c>
      <c r="HPO65" s="1366">
        <f t="shared" ref="HPO65" si="2943">HPO59*$C$64*$C$65</f>
        <v>0</v>
      </c>
      <c r="HPQ65" s="1366">
        <f t="shared" ref="HPQ65" si="2944">HPQ59*$C$64*$C$65</f>
        <v>0</v>
      </c>
      <c r="HPS65" s="1366">
        <f t="shared" ref="HPS65" si="2945">HPS59*$C$64*$C$65</f>
        <v>0</v>
      </c>
      <c r="HPU65" s="1366">
        <f t="shared" ref="HPU65" si="2946">HPU59*$C$64*$C$65</f>
        <v>0</v>
      </c>
      <c r="HPW65" s="1366">
        <f t="shared" ref="HPW65" si="2947">HPW59*$C$64*$C$65</f>
        <v>0</v>
      </c>
      <c r="HPY65" s="1366">
        <f t="shared" ref="HPY65" si="2948">HPY59*$C$64*$C$65</f>
        <v>0</v>
      </c>
      <c r="HQA65" s="1366">
        <f t="shared" ref="HQA65" si="2949">HQA59*$C$64*$C$65</f>
        <v>0</v>
      </c>
      <c r="HQC65" s="1366">
        <f t="shared" ref="HQC65" si="2950">HQC59*$C$64*$C$65</f>
        <v>0</v>
      </c>
      <c r="HQE65" s="1366">
        <f t="shared" ref="HQE65" si="2951">HQE59*$C$64*$C$65</f>
        <v>0</v>
      </c>
      <c r="HQG65" s="1366">
        <f t="shared" ref="HQG65" si="2952">HQG59*$C$64*$C$65</f>
        <v>0</v>
      </c>
      <c r="HQI65" s="1366">
        <f t="shared" ref="HQI65" si="2953">HQI59*$C$64*$C$65</f>
        <v>0</v>
      </c>
      <c r="HQK65" s="1366">
        <f t="shared" ref="HQK65" si="2954">HQK59*$C$64*$C$65</f>
        <v>0</v>
      </c>
      <c r="HQM65" s="1366">
        <f t="shared" ref="HQM65" si="2955">HQM59*$C$64*$C$65</f>
        <v>0</v>
      </c>
      <c r="HQO65" s="1366">
        <f t="shared" ref="HQO65" si="2956">HQO59*$C$64*$C$65</f>
        <v>0</v>
      </c>
      <c r="HQQ65" s="1366">
        <f t="shared" ref="HQQ65" si="2957">HQQ59*$C$64*$C$65</f>
        <v>0</v>
      </c>
      <c r="HQS65" s="1366">
        <f t="shared" ref="HQS65" si="2958">HQS59*$C$64*$C$65</f>
        <v>0</v>
      </c>
      <c r="HQU65" s="1366">
        <f t="shared" ref="HQU65" si="2959">HQU59*$C$64*$C$65</f>
        <v>0</v>
      </c>
      <c r="HQW65" s="1366">
        <f t="shared" ref="HQW65" si="2960">HQW59*$C$64*$C$65</f>
        <v>0</v>
      </c>
      <c r="HQY65" s="1366">
        <f t="shared" ref="HQY65" si="2961">HQY59*$C$64*$C$65</f>
        <v>0</v>
      </c>
      <c r="HRA65" s="1366">
        <f t="shared" ref="HRA65" si="2962">HRA59*$C$64*$C$65</f>
        <v>0</v>
      </c>
      <c r="HRC65" s="1366">
        <f t="shared" ref="HRC65" si="2963">HRC59*$C$64*$C$65</f>
        <v>0</v>
      </c>
      <c r="HRE65" s="1366">
        <f t="shared" ref="HRE65" si="2964">HRE59*$C$64*$C$65</f>
        <v>0</v>
      </c>
      <c r="HRG65" s="1366">
        <f t="shared" ref="HRG65" si="2965">HRG59*$C$64*$C$65</f>
        <v>0</v>
      </c>
      <c r="HRI65" s="1366">
        <f t="shared" ref="HRI65" si="2966">HRI59*$C$64*$C$65</f>
        <v>0</v>
      </c>
      <c r="HRK65" s="1366">
        <f t="shared" ref="HRK65" si="2967">HRK59*$C$64*$C$65</f>
        <v>0</v>
      </c>
      <c r="HRM65" s="1366">
        <f t="shared" ref="HRM65" si="2968">HRM59*$C$64*$C$65</f>
        <v>0</v>
      </c>
      <c r="HRO65" s="1366">
        <f t="shared" ref="HRO65" si="2969">HRO59*$C$64*$C$65</f>
        <v>0</v>
      </c>
      <c r="HRQ65" s="1366">
        <f t="shared" ref="HRQ65" si="2970">HRQ59*$C$64*$C$65</f>
        <v>0</v>
      </c>
      <c r="HRS65" s="1366">
        <f t="shared" ref="HRS65" si="2971">HRS59*$C$64*$C$65</f>
        <v>0</v>
      </c>
      <c r="HRU65" s="1366">
        <f t="shared" ref="HRU65" si="2972">HRU59*$C$64*$C$65</f>
        <v>0</v>
      </c>
      <c r="HRW65" s="1366">
        <f t="shared" ref="HRW65" si="2973">HRW59*$C$64*$C$65</f>
        <v>0</v>
      </c>
      <c r="HRY65" s="1366">
        <f t="shared" ref="HRY65" si="2974">HRY59*$C$64*$C$65</f>
        <v>0</v>
      </c>
      <c r="HSA65" s="1366">
        <f t="shared" ref="HSA65" si="2975">HSA59*$C$64*$C$65</f>
        <v>0</v>
      </c>
      <c r="HSC65" s="1366">
        <f t="shared" ref="HSC65" si="2976">HSC59*$C$64*$C$65</f>
        <v>0</v>
      </c>
      <c r="HSE65" s="1366">
        <f t="shared" ref="HSE65" si="2977">HSE59*$C$64*$C$65</f>
        <v>0</v>
      </c>
      <c r="HSG65" s="1366">
        <f t="shared" ref="HSG65" si="2978">HSG59*$C$64*$C$65</f>
        <v>0</v>
      </c>
      <c r="HSI65" s="1366">
        <f t="shared" ref="HSI65" si="2979">HSI59*$C$64*$C$65</f>
        <v>0</v>
      </c>
      <c r="HSK65" s="1366">
        <f t="shared" ref="HSK65" si="2980">HSK59*$C$64*$C$65</f>
        <v>0</v>
      </c>
      <c r="HSM65" s="1366">
        <f t="shared" ref="HSM65" si="2981">HSM59*$C$64*$C$65</f>
        <v>0</v>
      </c>
      <c r="HSO65" s="1366">
        <f t="shared" ref="HSO65" si="2982">HSO59*$C$64*$C$65</f>
        <v>0</v>
      </c>
      <c r="HSQ65" s="1366">
        <f t="shared" ref="HSQ65" si="2983">HSQ59*$C$64*$C$65</f>
        <v>0</v>
      </c>
      <c r="HSS65" s="1366">
        <f t="shared" ref="HSS65" si="2984">HSS59*$C$64*$C$65</f>
        <v>0</v>
      </c>
      <c r="HSU65" s="1366">
        <f t="shared" ref="HSU65" si="2985">HSU59*$C$64*$C$65</f>
        <v>0</v>
      </c>
      <c r="HSW65" s="1366">
        <f t="shared" ref="HSW65" si="2986">HSW59*$C$64*$C$65</f>
        <v>0</v>
      </c>
      <c r="HSY65" s="1366">
        <f t="shared" ref="HSY65" si="2987">HSY59*$C$64*$C$65</f>
        <v>0</v>
      </c>
      <c r="HTA65" s="1366">
        <f t="shared" ref="HTA65" si="2988">HTA59*$C$64*$C$65</f>
        <v>0</v>
      </c>
      <c r="HTC65" s="1366">
        <f t="shared" ref="HTC65" si="2989">HTC59*$C$64*$C$65</f>
        <v>0</v>
      </c>
      <c r="HTE65" s="1366">
        <f t="shared" ref="HTE65" si="2990">HTE59*$C$64*$C$65</f>
        <v>0</v>
      </c>
      <c r="HTG65" s="1366">
        <f t="shared" ref="HTG65" si="2991">HTG59*$C$64*$C$65</f>
        <v>0</v>
      </c>
      <c r="HTI65" s="1366">
        <f t="shared" ref="HTI65" si="2992">HTI59*$C$64*$C$65</f>
        <v>0</v>
      </c>
      <c r="HTK65" s="1366">
        <f t="shared" ref="HTK65" si="2993">HTK59*$C$64*$C$65</f>
        <v>0</v>
      </c>
      <c r="HTM65" s="1366">
        <f t="shared" ref="HTM65" si="2994">HTM59*$C$64*$C$65</f>
        <v>0</v>
      </c>
      <c r="HTO65" s="1366">
        <f t="shared" ref="HTO65" si="2995">HTO59*$C$64*$C$65</f>
        <v>0</v>
      </c>
      <c r="HTQ65" s="1366">
        <f t="shared" ref="HTQ65" si="2996">HTQ59*$C$64*$C$65</f>
        <v>0</v>
      </c>
      <c r="HTS65" s="1366">
        <f t="shared" ref="HTS65" si="2997">HTS59*$C$64*$C$65</f>
        <v>0</v>
      </c>
      <c r="HTU65" s="1366">
        <f t="shared" ref="HTU65" si="2998">HTU59*$C$64*$C$65</f>
        <v>0</v>
      </c>
      <c r="HTW65" s="1366">
        <f t="shared" ref="HTW65" si="2999">HTW59*$C$64*$C$65</f>
        <v>0</v>
      </c>
      <c r="HTY65" s="1366">
        <f t="shared" ref="HTY65" si="3000">HTY59*$C$64*$C$65</f>
        <v>0</v>
      </c>
      <c r="HUA65" s="1366">
        <f t="shared" ref="HUA65" si="3001">HUA59*$C$64*$C$65</f>
        <v>0</v>
      </c>
      <c r="HUC65" s="1366">
        <f t="shared" ref="HUC65" si="3002">HUC59*$C$64*$C$65</f>
        <v>0</v>
      </c>
      <c r="HUE65" s="1366">
        <f t="shared" ref="HUE65" si="3003">HUE59*$C$64*$C$65</f>
        <v>0</v>
      </c>
      <c r="HUG65" s="1366">
        <f t="shared" ref="HUG65" si="3004">HUG59*$C$64*$C$65</f>
        <v>0</v>
      </c>
      <c r="HUI65" s="1366">
        <f t="shared" ref="HUI65" si="3005">HUI59*$C$64*$C$65</f>
        <v>0</v>
      </c>
      <c r="HUK65" s="1366">
        <f t="shared" ref="HUK65" si="3006">HUK59*$C$64*$C$65</f>
        <v>0</v>
      </c>
      <c r="HUM65" s="1366">
        <f t="shared" ref="HUM65" si="3007">HUM59*$C$64*$C$65</f>
        <v>0</v>
      </c>
      <c r="HUO65" s="1366">
        <f t="shared" ref="HUO65" si="3008">HUO59*$C$64*$C$65</f>
        <v>0</v>
      </c>
      <c r="HUQ65" s="1366">
        <f t="shared" ref="HUQ65" si="3009">HUQ59*$C$64*$C$65</f>
        <v>0</v>
      </c>
      <c r="HUS65" s="1366">
        <f t="shared" ref="HUS65" si="3010">HUS59*$C$64*$C$65</f>
        <v>0</v>
      </c>
      <c r="HUU65" s="1366">
        <f t="shared" ref="HUU65" si="3011">HUU59*$C$64*$C$65</f>
        <v>0</v>
      </c>
      <c r="HUW65" s="1366">
        <f t="shared" ref="HUW65" si="3012">HUW59*$C$64*$C$65</f>
        <v>0</v>
      </c>
      <c r="HUY65" s="1366">
        <f t="shared" ref="HUY65" si="3013">HUY59*$C$64*$C$65</f>
        <v>0</v>
      </c>
      <c r="HVA65" s="1366">
        <f t="shared" ref="HVA65" si="3014">HVA59*$C$64*$C$65</f>
        <v>0</v>
      </c>
      <c r="HVC65" s="1366">
        <f t="shared" ref="HVC65" si="3015">HVC59*$C$64*$C$65</f>
        <v>0</v>
      </c>
      <c r="HVE65" s="1366">
        <f t="shared" ref="HVE65" si="3016">HVE59*$C$64*$C$65</f>
        <v>0</v>
      </c>
      <c r="HVG65" s="1366">
        <f t="shared" ref="HVG65" si="3017">HVG59*$C$64*$C$65</f>
        <v>0</v>
      </c>
      <c r="HVI65" s="1366">
        <f t="shared" ref="HVI65" si="3018">HVI59*$C$64*$C$65</f>
        <v>0</v>
      </c>
      <c r="HVK65" s="1366">
        <f t="shared" ref="HVK65" si="3019">HVK59*$C$64*$C$65</f>
        <v>0</v>
      </c>
      <c r="HVM65" s="1366">
        <f t="shared" ref="HVM65" si="3020">HVM59*$C$64*$C$65</f>
        <v>0</v>
      </c>
      <c r="HVO65" s="1366">
        <f t="shared" ref="HVO65" si="3021">HVO59*$C$64*$C$65</f>
        <v>0</v>
      </c>
      <c r="HVQ65" s="1366">
        <f t="shared" ref="HVQ65" si="3022">HVQ59*$C$64*$C$65</f>
        <v>0</v>
      </c>
      <c r="HVS65" s="1366">
        <f t="shared" ref="HVS65" si="3023">HVS59*$C$64*$C$65</f>
        <v>0</v>
      </c>
      <c r="HVU65" s="1366">
        <f t="shared" ref="HVU65" si="3024">HVU59*$C$64*$C$65</f>
        <v>0</v>
      </c>
      <c r="HVW65" s="1366">
        <f t="shared" ref="HVW65" si="3025">HVW59*$C$64*$C$65</f>
        <v>0</v>
      </c>
      <c r="HVY65" s="1366">
        <f t="shared" ref="HVY65" si="3026">HVY59*$C$64*$C$65</f>
        <v>0</v>
      </c>
      <c r="HWA65" s="1366">
        <f t="shared" ref="HWA65" si="3027">HWA59*$C$64*$C$65</f>
        <v>0</v>
      </c>
      <c r="HWC65" s="1366">
        <f t="shared" ref="HWC65" si="3028">HWC59*$C$64*$C$65</f>
        <v>0</v>
      </c>
      <c r="HWE65" s="1366">
        <f t="shared" ref="HWE65" si="3029">HWE59*$C$64*$C$65</f>
        <v>0</v>
      </c>
      <c r="HWG65" s="1366">
        <f t="shared" ref="HWG65" si="3030">HWG59*$C$64*$C$65</f>
        <v>0</v>
      </c>
      <c r="HWI65" s="1366">
        <f t="shared" ref="HWI65" si="3031">HWI59*$C$64*$C$65</f>
        <v>0</v>
      </c>
      <c r="HWK65" s="1366">
        <f t="shared" ref="HWK65" si="3032">HWK59*$C$64*$C$65</f>
        <v>0</v>
      </c>
      <c r="HWM65" s="1366">
        <f t="shared" ref="HWM65" si="3033">HWM59*$C$64*$C$65</f>
        <v>0</v>
      </c>
      <c r="HWO65" s="1366">
        <f t="shared" ref="HWO65" si="3034">HWO59*$C$64*$C$65</f>
        <v>0</v>
      </c>
      <c r="HWQ65" s="1366">
        <f t="shared" ref="HWQ65" si="3035">HWQ59*$C$64*$C$65</f>
        <v>0</v>
      </c>
      <c r="HWS65" s="1366">
        <f t="shared" ref="HWS65" si="3036">HWS59*$C$64*$C$65</f>
        <v>0</v>
      </c>
      <c r="HWU65" s="1366">
        <f t="shared" ref="HWU65" si="3037">HWU59*$C$64*$C$65</f>
        <v>0</v>
      </c>
      <c r="HWW65" s="1366">
        <f t="shared" ref="HWW65" si="3038">HWW59*$C$64*$C$65</f>
        <v>0</v>
      </c>
      <c r="HWY65" s="1366">
        <f t="shared" ref="HWY65" si="3039">HWY59*$C$64*$C$65</f>
        <v>0</v>
      </c>
      <c r="HXA65" s="1366">
        <f t="shared" ref="HXA65" si="3040">HXA59*$C$64*$C$65</f>
        <v>0</v>
      </c>
      <c r="HXC65" s="1366">
        <f t="shared" ref="HXC65" si="3041">HXC59*$C$64*$C$65</f>
        <v>0</v>
      </c>
      <c r="HXE65" s="1366">
        <f t="shared" ref="HXE65" si="3042">HXE59*$C$64*$C$65</f>
        <v>0</v>
      </c>
      <c r="HXG65" s="1366">
        <f t="shared" ref="HXG65" si="3043">HXG59*$C$64*$C$65</f>
        <v>0</v>
      </c>
      <c r="HXI65" s="1366">
        <f t="shared" ref="HXI65" si="3044">HXI59*$C$64*$C$65</f>
        <v>0</v>
      </c>
      <c r="HXK65" s="1366">
        <f t="shared" ref="HXK65" si="3045">HXK59*$C$64*$C$65</f>
        <v>0</v>
      </c>
      <c r="HXM65" s="1366">
        <f t="shared" ref="HXM65" si="3046">HXM59*$C$64*$C$65</f>
        <v>0</v>
      </c>
      <c r="HXO65" s="1366">
        <f t="shared" ref="HXO65" si="3047">HXO59*$C$64*$C$65</f>
        <v>0</v>
      </c>
      <c r="HXQ65" s="1366">
        <f t="shared" ref="HXQ65" si="3048">HXQ59*$C$64*$C$65</f>
        <v>0</v>
      </c>
      <c r="HXS65" s="1366">
        <f t="shared" ref="HXS65" si="3049">HXS59*$C$64*$C$65</f>
        <v>0</v>
      </c>
      <c r="HXU65" s="1366">
        <f t="shared" ref="HXU65" si="3050">HXU59*$C$64*$C$65</f>
        <v>0</v>
      </c>
      <c r="HXW65" s="1366">
        <f t="shared" ref="HXW65" si="3051">HXW59*$C$64*$C$65</f>
        <v>0</v>
      </c>
      <c r="HXY65" s="1366">
        <f t="shared" ref="HXY65" si="3052">HXY59*$C$64*$C$65</f>
        <v>0</v>
      </c>
      <c r="HYA65" s="1366">
        <f t="shared" ref="HYA65" si="3053">HYA59*$C$64*$C$65</f>
        <v>0</v>
      </c>
      <c r="HYC65" s="1366">
        <f t="shared" ref="HYC65" si="3054">HYC59*$C$64*$C$65</f>
        <v>0</v>
      </c>
      <c r="HYE65" s="1366">
        <f t="shared" ref="HYE65" si="3055">HYE59*$C$64*$C$65</f>
        <v>0</v>
      </c>
      <c r="HYG65" s="1366">
        <f t="shared" ref="HYG65" si="3056">HYG59*$C$64*$C$65</f>
        <v>0</v>
      </c>
      <c r="HYI65" s="1366">
        <f t="shared" ref="HYI65" si="3057">HYI59*$C$64*$C$65</f>
        <v>0</v>
      </c>
      <c r="HYK65" s="1366">
        <f t="shared" ref="HYK65" si="3058">HYK59*$C$64*$C$65</f>
        <v>0</v>
      </c>
      <c r="HYM65" s="1366">
        <f t="shared" ref="HYM65" si="3059">HYM59*$C$64*$C$65</f>
        <v>0</v>
      </c>
      <c r="HYO65" s="1366">
        <f t="shared" ref="HYO65" si="3060">HYO59*$C$64*$C$65</f>
        <v>0</v>
      </c>
      <c r="HYQ65" s="1366">
        <f t="shared" ref="HYQ65" si="3061">HYQ59*$C$64*$C$65</f>
        <v>0</v>
      </c>
      <c r="HYS65" s="1366">
        <f t="shared" ref="HYS65" si="3062">HYS59*$C$64*$C$65</f>
        <v>0</v>
      </c>
      <c r="HYU65" s="1366">
        <f t="shared" ref="HYU65" si="3063">HYU59*$C$64*$C$65</f>
        <v>0</v>
      </c>
      <c r="HYW65" s="1366">
        <f t="shared" ref="HYW65" si="3064">HYW59*$C$64*$C$65</f>
        <v>0</v>
      </c>
      <c r="HYY65" s="1366">
        <f t="shared" ref="HYY65" si="3065">HYY59*$C$64*$C$65</f>
        <v>0</v>
      </c>
      <c r="HZA65" s="1366">
        <f t="shared" ref="HZA65" si="3066">HZA59*$C$64*$C$65</f>
        <v>0</v>
      </c>
      <c r="HZC65" s="1366">
        <f t="shared" ref="HZC65" si="3067">HZC59*$C$64*$C$65</f>
        <v>0</v>
      </c>
      <c r="HZE65" s="1366">
        <f t="shared" ref="HZE65" si="3068">HZE59*$C$64*$C$65</f>
        <v>0</v>
      </c>
      <c r="HZG65" s="1366">
        <f t="shared" ref="HZG65" si="3069">HZG59*$C$64*$C$65</f>
        <v>0</v>
      </c>
      <c r="HZI65" s="1366">
        <f t="shared" ref="HZI65" si="3070">HZI59*$C$64*$C$65</f>
        <v>0</v>
      </c>
      <c r="HZK65" s="1366">
        <f t="shared" ref="HZK65" si="3071">HZK59*$C$64*$C$65</f>
        <v>0</v>
      </c>
      <c r="HZM65" s="1366">
        <f t="shared" ref="HZM65" si="3072">HZM59*$C$64*$C$65</f>
        <v>0</v>
      </c>
      <c r="HZO65" s="1366">
        <f t="shared" ref="HZO65" si="3073">HZO59*$C$64*$C$65</f>
        <v>0</v>
      </c>
      <c r="HZQ65" s="1366">
        <f t="shared" ref="HZQ65" si="3074">HZQ59*$C$64*$C$65</f>
        <v>0</v>
      </c>
      <c r="HZS65" s="1366">
        <f t="shared" ref="HZS65" si="3075">HZS59*$C$64*$C$65</f>
        <v>0</v>
      </c>
      <c r="HZU65" s="1366">
        <f t="shared" ref="HZU65" si="3076">HZU59*$C$64*$C$65</f>
        <v>0</v>
      </c>
      <c r="HZW65" s="1366">
        <f t="shared" ref="HZW65" si="3077">HZW59*$C$64*$C$65</f>
        <v>0</v>
      </c>
      <c r="HZY65" s="1366">
        <f t="shared" ref="HZY65" si="3078">HZY59*$C$64*$C$65</f>
        <v>0</v>
      </c>
      <c r="IAA65" s="1366">
        <f t="shared" ref="IAA65" si="3079">IAA59*$C$64*$C$65</f>
        <v>0</v>
      </c>
      <c r="IAC65" s="1366">
        <f t="shared" ref="IAC65" si="3080">IAC59*$C$64*$C$65</f>
        <v>0</v>
      </c>
      <c r="IAE65" s="1366">
        <f t="shared" ref="IAE65" si="3081">IAE59*$C$64*$C$65</f>
        <v>0</v>
      </c>
      <c r="IAG65" s="1366">
        <f t="shared" ref="IAG65" si="3082">IAG59*$C$64*$C$65</f>
        <v>0</v>
      </c>
      <c r="IAI65" s="1366">
        <f t="shared" ref="IAI65" si="3083">IAI59*$C$64*$C$65</f>
        <v>0</v>
      </c>
      <c r="IAK65" s="1366">
        <f t="shared" ref="IAK65" si="3084">IAK59*$C$64*$C$65</f>
        <v>0</v>
      </c>
      <c r="IAM65" s="1366">
        <f t="shared" ref="IAM65" si="3085">IAM59*$C$64*$C$65</f>
        <v>0</v>
      </c>
      <c r="IAO65" s="1366">
        <f t="shared" ref="IAO65" si="3086">IAO59*$C$64*$C$65</f>
        <v>0</v>
      </c>
      <c r="IAQ65" s="1366">
        <f t="shared" ref="IAQ65" si="3087">IAQ59*$C$64*$C$65</f>
        <v>0</v>
      </c>
      <c r="IAS65" s="1366">
        <f t="shared" ref="IAS65" si="3088">IAS59*$C$64*$C$65</f>
        <v>0</v>
      </c>
      <c r="IAU65" s="1366">
        <f t="shared" ref="IAU65" si="3089">IAU59*$C$64*$C$65</f>
        <v>0</v>
      </c>
      <c r="IAW65" s="1366">
        <f t="shared" ref="IAW65" si="3090">IAW59*$C$64*$C$65</f>
        <v>0</v>
      </c>
      <c r="IAY65" s="1366">
        <f t="shared" ref="IAY65" si="3091">IAY59*$C$64*$C$65</f>
        <v>0</v>
      </c>
      <c r="IBA65" s="1366">
        <f t="shared" ref="IBA65" si="3092">IBA59*$C$64*$C$65</f>
        <v>0</v>
      </c>
      <c r="IBC65" s="1366">
        <f t="shared" ref="IBC65" si="3093">IBC59*$C$64*$C$65</f>
        <v>0</v>
      </c>
      <c r="IBE65" s="1366">
        <f t="shared" ref="IBE65" si="3094">IBE59*$C$64*$C$65</f>
        <v>0</v>
      </c>
      <c r="IBG65" s="1366">
        <f t="shared" ref="IBG65" si="3095">IBG59*$C$64*$C$65</f>
        <v>0</v>
      </c>
      <c r="IBI65" s="1366">
        <f t="shared" ref="IBI65" si="3096">IBI59*$C$64*$C$65</f>
        <v>0</v>
      </c>
      <c r="IBK65" s="1366">
        <f t="shared" ref="IBK65" si="3097">IBK59*$C$64*$C$65</f>
        <v>0</v>
      </c>
      <c r="IBM65" s="1366">
        <f t="shared" ref="IBM65" si="3098">IBM59*$C$64*$C$65</f>
        <v>0</v>
      </c>
      <c r="IBO65" s="1366">
        <f t="shared" ref="IBO65" si="3099">IBO59*$C$64*$C$65</f>
        <v>0</v>
      </c>
      <c r="IBQ65" s="1366">
        <f t="shared" ref="IBQ65" si="3100">IBQ59*$C$64*$C$65</f>
        <v>0</v>
      </c>
      <c r="IBS65" s="1366">
        <f t="shared" ref="IBS65" si="3101">IBS59*$C$64*$C$65</f>
        <v>0</v>
      </c>
      <c r="IBU65" s="1366">
        <f t="shared" ref="IBU65" si="3102">IBU59*$C$64*$C$65</f>
        <v>0</v>
      </c>
      <c r="IBW65" s="1366">
        <f t="shared" ref="IBW65" si="3103">IBW59*$C$64*$C$65</f>
        <v>0</v>
      </c>
      <c r="IBY65" s="1366">
        <f t="shared" ref="IBY65" si="3104">IBY59*$C$64*$C$65</f>
        <v>0</v>
      </c>
      <c r="ICA65" s="1366">
        <f t="shared" ref="ICA65" si="3105">ICA59*$C$64*$C$65</f>
        <v>0</v>
      </c>
      <c r="ICC65" s="1366">
        <f t="shared" ref="ICC65" si="3106">ICC59*$C$64*$C$65</f>
        <v>0</v>
      </c>
      <c r="ICE65" s="1366">
        <f t="shared" ref="ICE65" si="3107">ICE59*$C$64*$C$65</f>
        <v>0</v>
      </c>
      <c r="ICG65" s="1366">
        <f t="shared" ref="ICG65" si="3108">ICG59*$C$64*$C$65</f>
        <v>0</v>
      </c>
      <c r="ICI65" s="1366">
        <f t="shared" ref="ICI65" si="3109">ICI59*$C$64*$C$65</f>
        <v>0</v>
      </c>
      <c r="ICK65" s="1366">
        <f t="shared" ref="ICK65" si="3110">ICK59*$C$64*$C$65</f>
        <v>0</v>
      </c>
      <c r="ICM65" s="1366">
        <f t="shared" ref="ICM65" si="3111">ICM59*$C$64*$C$65</f>
        <v>0</v>
      </c>
      <c r="ICO65" s="1366">
        <f t="shared" ref="ICO65" si="3112">ICO59*$C$64*$C$65</f>
        <v>0</v>
      </c>
      <c r="ICQ65" s="1366">
        <f t="shared" ref="ICQ65" si="3113">ICQ59*$C$64*$C$65</f>
        <v>0</v>
      </c>
      <c r="ICS65" s="1366">
        <f t="shared" ref="ICS65" si="3114">ICS59*$C$64*$C$65</f>
        <v>0</v>
      </c>
      <c r="ICU65" s="1366">
        <f t="shared" ref="ICU65" si="3115">ICU59*$C$64*$C$65</f>
        <v>0</v>
      </c>
      <c r="ICW65" s="1366">
        <f t="shared" ref="ICW65" si="3116">ICW59*$C$64*$C$65</f>
        <v>0</v>
      </c>
      <c r="ICY65" s="1366">
        <f t="shared" ref="ICY65" si="3117">ICY59*$C$64*$C$65</f>
        <v>0</v>
      </c>
      <c r="IDA65" s="1366">
        <f t="shared" ref="IDA65" si="3118">IDA59*$C$64*$C$65</f>
        <v>0</v>
      </c>
      <c r="IDC65" s="1366">
        <f t="shared" ref="IDC65" si="3119">IDC59*$C$64*$C$65</f>
        <v>0</v>
      </c>
      <c r="IDE65" s="1366">
        <f t="shared" ref="IDE65" si="3120">IDE59*$C$64*$C$65</f>
        <v>0</v>
      </c>
      <c r="IDG65" s="1366">
        <f t="shared" ref="IDG65" si="3121">IDG59*$C$64*$C$65</f>
        <v>0</v>
      </c>
      <c r="IDI65" s="1366">
        <f t="shared" ref="IDI65" si="3122">IDI59*$C$64*$C$65</f>
        <v>0</v>
      </c>
      <c r="IDK65" s="1366">
        <f t="shared" ref="IDK65" si="3123">IDK59*$C$64*$C$65</f>
        <v>0</v>
      </c>
      <c r="IDM65" s="1366">
        <f t="shared" ref="IDM65" si="3124">IDM59*$C$64*$C$65</f>
        <v>0</v>
      </c>
      <c r="IDO65" s="1366">
        <f t="shared" ref="IDO65" si="3125">IDO59*$C$64*$C$65</f>
        <v>0</v>
      </c>
      <c r="IDQ65" s="1366">
        <f t="shared" ref="IDQ65" si="3126">IDQ59*$C$64*$C$65</f>
        <v>0</v>
      </c>
      <c r="IDS65" s="1366">
        <f t="shared" ref="IDS65" si="3127">IDS59*$C$64*$C$65</f>
        <v>0</v>
      </c>
      <c r="IDU65" s="1366">
        <f t="shared" ref="IDU65" si="3128">IDU59*$C$64*$C$65</f>
        <v>0</v>
      </c>
      <c r="IDW65" s="1366">
        <f t="shared" ref="IDW65" si="3129">IDW59*$C$64*$C$65</f>
        <v>0</v>
      </c>
      <c r="IDY65" s="1366">
        <f t="shared" ref="IDY65" si="3130">IDY59*$C$64*$C$65</f>
        <v>0</v>
      </c>
      <c r="IEA65" s="1366">
        <f t="shared" ref="IEA65" si="3131">IEA59*$C$64*$C$65</f>
        <v>0</v>
      </c>
      <c r="IEC65" s="1366">
        <f t="shared" ref="IEC65" si="3132">IEC59*$C$64*$C$65</f>
        <v>0</v>
      </c>
      <c r="IEE65" s="1366">
        <f t="shared" ref="IEE65" si="3133">IEE59*$C$64*$C$65</f>
        <v>0</v>
      </c>
      <c r="IEG65" s="1366">
        <f t="shared" ref="IEG65" si="3134">IEG59*$C$64*$C$65</f>
        <v>0</v>
      </c>
      <c r="IEI65" s="1366">
        <f t="shared" ref="IEI65" si="3135">IEI59*$C$64*$C$65</f>
        <v>0</v>
      </c>
      <c r="IEK65" s="1366">
        <f t="shared" ref="IEK65" si="3136">IEK59*$C$64*$C$65</f>
        <v>0</v>
      </c>
      <c r="IEM65" s="1366">
        <f t="shared" ref="IEM65" si="3137">IEM59*$C$64*$C$65</f>
        <v>0</v>
      </c>
      <c r="IEO65" s="1366">
        <f t="shared" ref="IEO65" si="3138">IEO59*$C$64*$C$65</f>
        <v>0</v>
      </c>
      <c r="IEQ65" s="1366">
        <f t="shared" ref="IEQ65" si="3139">IEQ59*$C$64*$C$65</f>
        <v>0</v>
      </c>
      <c r="IES65" s="1366">
        <f t="shared" ref="IES65" si="3140">IES59*$C$64*$C$65</f>
        <v>0</v>
      </c>
      <c r="IEU65" s="1366">
        <f t="shared" ref="IEU65" si="3141">IEU59*$C$64*$C$65</f>
        <v>0</v>
      </c>
      <c r="IEW65" s="1366">
        <f t="shared" ref="IEW65" si="3142">IEW59*$C$64*$C$65</f>
        <v>0</v>
      </c>
      <c r="IEY65" s="1366">
        <f t="shared" ref="IEY65" si="3143">IEY59*$C$64*$C$65</f>
        <v>0</v>
      </c>
      <c r="IFA65" s="1366">
        <f t="shared" ref="IFA65" si="3144">IFA59*$C$64*$C$65</f>
        <v>0</v>
      </c>
      <c r="IFC65" s="1366">
        <f t="shared" ref="IFC65" si="3145">IFC59*$C$64*$C$65</f>
        <v>0</v>
      </c>
      <c r="IFE65" s="1366">
        <f t="shared" ref="IFE65" si="3146">IFE59*$C$64*$C$65</f>
        <v>0</v>
      </c>
      <c r="IFG65" s="1366">
        <f t="shared" ref="IFG65" si="3147">IFG59*$C$64*$C$65</f>
        <v>0</v>
      </c>
      <c r="IFI65" s="1366">
        <f t="shared" ref="IFI65" si="3148">IFI59*$C$64*$C$65</f>
        <v>0</v>
      </c>
      <c r="IFK65" s="1366">
        <f t="shared" ref="IFK65" si="3149">IFK59*$C$64*$C$65</f>
        <v>0</v>
      </c>
      <c r="IFM65" s="1366">
        <f t="shared" ref="IFM65" si="3150">IFM59*$C$64*$C$65</f>
        <v>0</v>
      </c>
      <c r="IFO65" s="1366">
        <f t="shared" ref="IFO65" si="3151">IFO59*$C$64*$C$65</f>
        <v>0</v>
      </c>
      <c r="IFQ65" s="1366">
        <f t="shared" ref="IFQ65" si="3152">IFQ59*$C$64*$C$65</f>
        <v>0</v>
      </c>
      <c r="IFS65" s="1366">
        <f t="shared" ref="IFS65" si="3153">IFS59*$C$64*$C$65</f>
        <v>0</v>
      </c>
      <c r="IFU65" s="1366">
        <f t="shared" ref="IFU65" si="3154">IFU59*$C$64*$C$65</f>
        <v>0</v>
      </c>
      <c r="IFW65" s="1366">
        <f t="shared" ref="IFW65" si="3155">IFW59*$C$64*$C$65</f>
        <v>0</v>
      </c>
      <c r="IFY65" s="1366">
        <f t="shared" ref="IFY65" si="3156">IFY59*$C$64*$C$65</f>
        <v>0</v>
      </c>
      <c r="IGA65" s="1366">
        <f t="shared" ref="IGA65" si="3157">IGA59*$C$64*$C$65</f>
        <v>0</v>
      </c>
      <c r="IGC65" s="1366">
        <f t="shared" ref="IGC65" si="3158">IGC59*$C$64*$C$65</f>
        <v>0</v>
      </c>
      <c r="IGE65" s="1366">
        <f t="shared" ref="IGE65" si="3159">IGE59*$C$64*$C$65</f>
        <v>0</v>
      </c>
      <c r="IGG65" s="1366">
        <f t="shared" ref="IGG65" si="3160">IGG59*$C$64*$C$65</f>
        <v>0</v>
      </c>
      <c r="IGI65" s="1366">
        <f t="shared" ref="IGI65" si="3161">IGI59*$C$64*$C$65</f>
        <v>0</v>
      </c>
      <c r="IGK65" s="1366">
        <f t="shared" ref="IGK65" si="3162">IGK59*$C$64*$C$65</f>
        <v>0</v>
      </c>
      <c r="IGM65" s="1366">
        <f t="shared" ref="IGM65" si="3163">IGM59*$C$64*$C$65</f>
        <v>0</v>
      </c>
      <c r="IGO65" s="1366">
        <f t="shared" ref="IGO65" si="3164">IGO59*$C$64*$C$65</f>
        <v>0</v>
      </c>
      <c r="IGQ65" s="1366">
        <f t="shared" ref="IGQ65" si="3165">IGQ59*$C$64*$C$65</f>
        <v>0</v>
      </c>
      <c r="IGS65" s="1366">
        <f t="shared" ref="IGS65" si="3166">IGS59*$C$64*$C$65</f>
        <v>0</v>
      </c>
      <c r="IGU65" s="1366">
        <f t="shared" ref="IGU65" si="3167">IGU59*$C$64*$C$65</f>
        <v>0</v>
      </c>
      <c r="IGW65" s="1366">
        <f t="shared" ref="IGW65" si="3168">IGW59*$C$64*$C$65</f>
        <v>0</v>
      </c>
      <c r="IGY65" s="1366">
        <f t="shared" ref="IGY65" si="3169">IGY59*$C$64*$C$65</f>
        <v>0</v>
      </c>
      <c r="IHA65" s="1366">
        <f t="shared" ref="IHA65" si="3170">IHA59*$C$64*$C$65</f>
        <v>0</v>
      </c>
      <c r="IHC65" s="1366">
        <f t="shared" ref="IHC65" si="3171">IHC59*$C$64*$C$65</f>
        <v>0</v>
      </c>
      <c r="IHE65" s="1366">
        <f t="shared" ref="IHE65" si="3172">IHE59*$C$64*$C$65</f>
        <v>0</v>
      </c>
      <c r="IHG65" s="1366">
        <f t="shared" ref="IHG65" si="3173">IHG59*$C$64*$C$65</f>
        <v>0</v>
      </c>
      <c r="IHI65" s="1366">
        <f t="shared" ref="IHI65" si="3174">IHI59*$C$64*$C$65</f>
        <v>0</v>
      </c>
      <c r="IHK65" s="1366">
        <f t="shared" ref="IHK65" si="3175">IHK59*$C$64*$C$65</f>
        <v>0</v>
      </c>
      <c r="IHM65" s="1366">
        <f t="shared" ref="IHM65" si="3176">IHM59*$C$64*$C$65</f>
        <v>0</v>
      </c>
      <c r="IHO65" s="1366">
        <f t="shared" ref="IHO65" si="3177">IHO59*$C$64*$C$65</f>
        <v>0</v>
      </c>
      <c r="IHQ65" s="1366">
        <f t="shared" ref="IHQ65" si="3178">IHQ59*$C$64*$C$65</f>
        <v>0</v>
      </c>
      <c r="IHS65" s="1366">
        <f t="shared" ref="IHS65" si="3179">IHS59*$C$64*$C$65</f>
        <v>0</v>
      </c>
      <c r="IHU65" s="1366">
        <f t="shared" ref="IHU65" si="3180">IHU59*$C$64*$C$65</f>
        <v>0</v>
      </c>
      <c r="IHW65" s="1366">
        <f t="shared" ref="IHW65" si="3181">IHW59*$C$64*$C$65</f>
        <v>0</v>
      </c>
      <c r="IHY65" s="1366">
        <f t="shared" ref="IHY65" si="3182">IHY59*$C$64*$C$65</f>
        <v>0</v>
      </c>
      <c r="IIA65" s="1366">
        <f t="shared" ref="IIA65" si="3183">IIA59*$C$64*$C$65</f>
        <v>0</v>
      </c>
      <c r="IIC65" s="1366">
        <f t="shared" ref="IIC65" si="3184">IIC59*$C$64*$C$65</f>
        <v>0</v>
      </c>
      <c r="IIE65" s="1366">
        <f t="shared" ref="IIE65" si="3185">IIE59*$C$64*$C$65</f>
        <v>0</v>
      </c>
      <c r="IIG65" s="1366">
        <f t="shared" ref="IIG65" si="3186">IIG59*$C$64*$C$65</f>
        <v>0</v>
      </c>
      <c r="III65" s="1366">
        <f t="shared" ref="III65" si="3187">III59*$C$64*$C$65</f>
        <v>0</v>
      </c>
      <c r="IIK65" s="1366">
        <f t="shared" ref="IIK65" si="3188">IIK59*$C$64*$C$65</f>
        <v>0</v>
      </c>
      <c r="IIM65" s="1366">
        <f t="shared" ref="IIM65" si="3189">IIM59*$C$64*$C$65</f>
        <v>0</v>
      </c>
      <c r="IIO65" s="1366">
        <f t="shared" ref="IIO65" si="3190">IIO59*$C$64*$C$65</f>
        <v>0</v>
      </c>
      <c r="IIQ65" s="1366">
        <f t="shared" ref="IIQ65" si="3191">IIQ59*$C$64*$C$65</f>
        <v>0</v>
      </c>
      <c r="IIS65" s="1366">
        <f t="shared" ref="IIS65" si="3192">IIS59*$C$64*$C$65</f>
        <v>0</v>
      </c>
      <c r="IIU65" s="1366">
        <f t="shared" ref="IIU65" si="3193">IIU59*$C$64*$C$65</f>
        <v>0</v>
      </c>
      <c r="IIW65" s="1366">
        <f t="shared" ref="IIW65" si="3194">IIW59*$C$64*$C$65</f>
        <v>0</v>
      </c>
      <c r="IIY65" s="1366">
        <f t="shared" ref="IIY65" si="3195">IIY59*$C$64*$C$65</f>
        <v>0</v>
      </c>
      <c r="IJA65" s="1366">
        <f t="shared" ref="IJA65" si="3196">IJA59*$C$64*$C$65</f>
        <v>0</v>
      </c>
      <c r="IJC65" s="1366">
        <f t="shared" ref="IJC65" si="3197">IJC59*$C$64*$C$65</f>
        <v>0</v>
      </c>
      <c r="IJE65" s="1366">
        <f t="shared" ref="IJE65" si="3198">IJE59*$C$64*$C$65</f>
        <v>0</v>
      </c>
      <c r="IJG65" s="1366">
        <f t="shared" ref="IJG65" si="3199">IJG59*$C$64*$C$65</f>
        <v>0</v>
      </c>
      <c r="IJI65" s="1366">
        <f t="shared" ref="IJI65" si="3200">IJI59*$C$64*$C$65</f>
        <v>0</v>
      </c>
      <c r="IJK65" s="1366">
        <f t="shared" ref="IJK65" si="3201">IJK59*$C$64*$C$65</f>
        <v>0</v>
      </c>
      <c r="IJM65" s="1366">
        <f t="shared" ref="IJM65" si="3202">IJM59*$C$64*$C$65</f>
        <v>0</v>
      </c>
      <c r="IJO65" s="1366">
        <f t="shared" ref="IJO65" si="3203">IJO59*$C$64*$C$65</f>
        <v>0</v>
      </c>
      <c r="IJQ65" s="1366">
        <f t="shared" ref="IJQ65" si="3204">IJQ59*$C$64*$C$65</f>
        <v>0</v>
      </c>
      <c r="IJS65" s="1366">
        <f t="shared" ref="IJS65" si="3205">IJS59*$C$64*$C$65</f>
        <v>0</v>
      </c>
      <c r="IJU65" s="1366">
        <f t="shared" ref="IJU65" si="3206">IJU59*$C$64*$C$65</f>
        <v>0</v>
      </c>
      <c r="IJW65" s="1366">
        <f t="shared" ref="IJW65" si="3207">IJW59*$C$64*$C$65</f>
        <v>0</v>
      </c>
      <c r="IJY65" s="1366">
        <f t="shared" ref="IJY65" si="3208">IJY59*$C$64*$C$65</f>
        <v>0</v>
      </c>
      <c r="IKA65" s="1366">
        <f t="shared" ref="IKA65" si="3209">IKA59*$C$64*$C$65</f>
        <v>0</v>
      </c>
      <c r="IKC65" s="1366">
        <f t="shared" ref="IKC65" si="3210">IKC59*$C$64*$C$65</f>
        <v>0</v>
      </c>
      <c r="IKE65" s="1366">
        <f t="shared" ref="IKE65" si="3211">IKE59*$C$64*$C$65</f>
        <v>0</v>
      </c>
      <c r="IKG65" s="1366">
        <f t="shared" ref="IKG65" si="3212">IKG59*$C$64*$C$65</f>
        <v>0</v>
      </c>
      <c r="IKI65" s="1366">
        <f t="shared" ref="IKI65" si="3213">IKI59*$C$64*$C$65</f>
        <v>0</v>
      </c>
      <c r="IKK65" s="1366">
        <f t="shared" ref="IKK65" si="3214">IKK59*$C$64*$C$65</f>
        <v>0</v>
      </c>
      <c r="IKM65" s="1366">
        <f t="shared" ref="IKM65" si="3215">IKM59*$C$64*$C$65</f>
        <v>0</v>
      </c>
      <c r="IKO65" s="1366">
        <f t="shared" ref="IKO65" si="3216">IKO59*$C$64*$C$65</f>
        <v>0</v>
      </c>
      <c r="IKQ65" s="1366">
        <f t="shared" ref="IKQ65" si="3217">IKQ59*$C$64*$C$65</f>
        <v>0</v>
      </c>
      <c r="IKS65" s="1366">
        <f t="shared" ref="IKS65" si="3218">IKS59*$C$64*$C$65</f>
        <v>0</v>
      </c>
      <c r="IKU65" s="1366">
        <f t="shared" ref="IKU65" si="3219">IKU59*$C$64*$C$65</f>
        <v>0</v>
      </c>
      <c r="IKW65" s="1366">
        <f t="shared" ref="IKW65" si="3220">IKW59*$C$64*$C$65</f>
        <v>0</v>
      </c>
      <c r="IKY65" s="1366">
        <f t="shared" ref="IKY65" si="3221">IKY59*$C$64*$C$65</f>
        <v>0</v>
      </c>
      <c r="ILA65" s="1366">
        <f t="shared" ref="ILA65" si="3222">ILA59*$C$64*$C$65</f>
        <v>0</v>
      </c>
      <c r="ILC65" s="1366">
        <f t="shared" ref="ILC65" si="3223">ILC59*$C$64*$C$65</f>
        <v>0</v>
      </c>
      <c r="ILE65" s="1366">
        <f t="shared" ref="ILE65" si="3224">ILE59*$C$64*$C$65</f>
        <v>0</v>
      </c>
      <c r="ILG65" s="1366">
        <f t="shared" ref="ILG65" si="3225">ILG59*$C$64*$C$65</f>
        <v>0</v>
      </c>
      <c r="ILI65" s="1366">
        <f t="shared" ref="ILI65" si="3226">ILI59*$C$64*$C$65</f>
        <v>0</v>
      </c>
      <c r="ILK65" s="1366">
        <f t="shared" ref="ILK65" si="3227">ILK59*$C$64*$C$65</f>
        <v>0</v>
      </c>
      <c r="ILM65" s="1366">
        <f t="shared" ref="ILM65" si="3228">ILM59*$C$64*$C$65</f>
        <v>0</v>
      </c>
      <c r="ILO65" s="1366">
        <f t="shared" ref="ILO65" si="3229">ILO59*$C$64*$C$65</f>
        <v>0</v>
      </c>
      <c r="ILQ65" s="1366">
        <f t="shared" ref="ILQ65" si="3230">ILQ59*$C$64*$C$65</f>
        <v>0</v>
      </c>
      <c r="ILS65" s="1366">
        <f t="shared" ref="ILS65" si="3231">ILS59*$C$64*$C$65</f>
        <v>0</v>
      </c>
      <c r="ILU65" s="1366">
        <f t="shared" ref="ILU65" si="3232">ILU59*$C$64*$C$65</f>
        <v>0</v>
      </c>
      <c r="ILW65" s="1366">
        <f t="shared" ref="ILW65" si="3233">ILW59*$C$64*$C$65</f>
        <v>0</v>
      </c>
      <c r="ILY65" s="1366">
        <f t="shared" ref="ILY65" si="3234">ILY59*$C$64*$C$65</f>
        <v>0</v>
      </c>
      <c r="IMA65" s="1366">
        <f t="shared" ref="IMA65" si="3235">IMA59*$C$64*$C$65</f>
        <v>0</v>
      </c>
      <c r="IMC65" s="1366">
        <f t="shared" ref="IMC65" si="3236">IMC59*$C$64*$C$65</f>
        <v>0</v>
      </c>
      <c r="IME65" s="1366">
        <f t="shared" ref="IME65" si="3237">IME59*$C$64*$C$65</f>
        <v>0</v>
      </c>
      <c r="IMG65" s="1366">
        <f t="shared" ref="IMG65" si="3238">IMG59*$C$64*$C$65</f>
        <v>0</v>
      </c>
      <c r="IMI65" s="1366">
        <f t="shared" ref="IMI65" si="3239">IMI59*$C$64*$C$65</f>
        <v>0</v>
      </c>
      <c r="IMK65" s="1366">
        <f t="shared" ref="IMK65" si="3240">IMK59*$C$64*$C$65</f>
        <v>0</v>
      </c>
      <c r="IMM65" s="1366">
        <f t="shared" ref="IMM65" si="3241">IMM59*$C$64*$C$65</f>
        <v>0</v>
      </c>
      <c r="IMO65" s="1366">
        <f t="shared" ref="IMO65" si="3242">IMO59*$C$64*$C$65</f>
        <v>0</v>
      </c>
      <c r="IMQ65" s="1366">
        <f t="shared" ref="IMQ65" si="3243">IMQ59*$C$64*$C$65</f>
        <v>0</v>
      </c>
      <c r="IMS65" s="1366">
        <f t="shared" ref="IMS65" si="3244">IMS59*$C$64*$C$65</f>
        <v>0</v>
      </c>
      <c r="IMU65" s="1366">
        <f t="shared" ref="IMU65" si="3245">IMU59*$C$64*$C$65</f>
        <v>0</v>
      </c>
      <c r="IMW65" s="1366">
        <f t="shared" ref="IMW65" si="3246">IMW59*$C$64*$C$65</f>
        <v>0</v>
      </c>
      <c r="IMY65" s="1366">
        <f t="shared" ref="IMY65" si="3247">IMY59*$C$64*$C$65</f>
        <v>0</v>
      </c>
      <c r="INA65" s="1366">
        <f t="shared" ref="INA65" si="3248">INA59*$C$64*$C$65</f>
        <v>0</v>
      </c>
      <c r="INC65" s="1366">
        <f t="shared" ref="INC65" si="3249">INC59*$C$64*$C$65</f>
        <v>0</v>
      </c>
      <c r="INE65" s="1366">
        <f t="shared" ref="INE65" si="3250">INE59*$C$64*$C$65</f>
        <v>0</v>
      </c>
      <c r="ING65" s="1366">
        <f t="shared" ref="ING65" si="3251">ING59*$C$64*$C$65</f>
        <v>0</v>
      </c>
      <c r="INI65" s="1366">
        <f t="shared" ref="INI65" si="3252">INI59*$C$64*$C$65</f>
        <v>0</v>
      </c>
      <c r="INK65" s="1366">
        <f t="shared" ref="INK65" si="3253">INK59*$C$64*$C$65</f>
        <v>0</v>
      </c>
      <c r="INM65" s="1366">
        <f t="shared" ref="INM65" si="3254">INM59*$C$64*$C$65</f>
        <v>0</v>
      </c>
      <c r="INO65" s="1366">
        <f t="shared" ref="INO65" si="3255">INO59*$C$64*$C$65</f>
        <v>0</v>
      </c>
      <c r="INQ65" s="1366">
        <f t="shared" ref="INQ65" si="3256">INQ59*$C$64*$C$65</f>
        <v>0</v>
      </c>
      <c r="INS65" s="1366">
        <f t="shared" ref="INS65" si="3257">INS59*$C$64*$C$65</f>
        <v>0</v>
      </c>
      <c r="INU65" s="1366">
        <f t="shared" ref="INU65" si="3258">INU59*$C$64*$C$65</f>
        <v>0</v>
      </c>
      <c r="INW65" s="1366">
        <f t="shared" ref="INW65" si="3259">INW59*$C$64*$C$65</f>
        <v>0</v>
      </c>
      <c r="INY65" s="1366">
        <f t="shared" ref="INY65" si="3260">INY59*$C$64*$C$65</f>
        <v>0</v>
      </c>
      <c r="IOA65" s="1366">
        <f t="shared" ref="IOA65" si="3261">IOA59*$C$64*$C$65</f>
        <v>0</v>
      </c>
      <c r="IOC65" s="1366">
        <f t="shared" ref="IOC65" si="3262">IOC59*$C$64*$C$65</f>
        <v>0</v>
      </c>
      <c r="IOE65" s="1366">
        <f t="shared" ref="IOE65" si="3263">IOE59*$C$64*$C$65</f>
        <v>0</v>
      </c>
      <c r="IOG65" s="1366">
        <f t="shared" ref="IOG65" si="3264">IOG59*$C$64*$C$65</f>
        <v>0</v>
      </c>
      <c r="IOI65" s="1366">
        <f t="shared" ref="IOI65" si="3265">IOI59*$C$64*$C$65</f>
        <v>0</v>
      </c>
      <c r="IOK65" s="1366">
        <f t="shared" ref="IOK65" si="3266">IOK59*$C$64*$C$65</f>
        <v>0</v>
      </c>
      <c r="IOM65" s="1366">
        <f t="shared" ref="IOM65" si="3267">IOM59*$C$64*$C$65</f>
        <v>0</v>
      </c>
      <c r="IOO65" s="1366">
        <f t="shared" ref="IOO65" si="3268">IOO59*$C$64*$C$65</f>
        <v>0</v>
      </c>
      <c r="IOQ65" s="1366">
        <f t="shared" ref="IOQ65" si="3269">IOQ59*$C$64*$C$65</f>
        <v>0</v>
      </c>
      <c r="IOS65" s="1366">
        <f t="shared" ref="IOS65" si="3270">IOS59*$C$64*$C$65</f>
        <v>0</v>
      </c>
      <c r="IOU65" s="1366">
        <f t="shared" ref="IOU65" si="3271">IOU59*$C$64*$C$65</f>
        <v>0</v>
      </c>
      <c r="IOW65" s="1366">
        <f t="shared" ref="IOW65" si="3272">IOW59*$C$64*$C$65</f>
        <v>0</v>
      </c>
      <c r="IOY65" s="1366">
        <f t="shared" ref="IOY65" si="3273">IOY59*$C$64*$C$65</f>
        <v>0</v>
      </c>
      <c r="IPA65" s="1366">
        <f t="shared" ref="IPA65" si="3274">IPA59*$C$64*$C$65</f>
        <v>0</v>
      </c>
      <c r="IPC65" s="1366">
        <f t="shared" ref="IPC65" si="3275">IPC59*$C$64*$C$65</f>
        <v>0</v>
      </c>
      <c r="IPE65" s="1366">
        <f t="shared" ref="IPE65" si="3276">IPE59*$C$64*$C$65</f>
        <v>0</v>
      </c>
      <c r="IPG65" s="1366">
        <f t="shared" ref="IPG65" si="3277">IPG59*$C$64*$C$65</f>
        <v>0</v>
      </c>
      <c r="IPI65" s="1366">
        <f t="shared" ref="IPI65" si="3278">IPI59*$C$64*$C$65</f>
        <v>0</v>
      </c>
      <c r="IPK65" s="1366">
        <f t="shared" ref="IPK65" si="3279">IPK59*$C$64*$C$65</f>
        <v>0</v>
      </c>
      <c r="IPM65" s="1366">
        <f t="shared" ref="IPM65" si="3280">IPM59*$C$64*$C$65</f>
        <v>0</v>
      </c>
      <c r="IPO65" s="1366">
        <f t="shared" ref="IPO65" si="3281">IPO59*$C$64*$C$65</f>
        <v>0</v>
      </c>
      <c r="IPQ65" s="1366">
        <f t="shared" ref="IPQ65" si="3282">IPQ59*$C$64*$C$65</f>
        <v>0</v>
      </c>
      <c r="IPS65" s="1366">
        <f t="shared" ref="IPS65" si="3283">IPS59*$C$64*$C$65</f>
        <v>0</v>
      </c>
      <c r="IPU65" s="1366">
        <f t="shared" ref="IPU65" si="3284">IPU59*$C$64*$C$65</f>
        <v>0</v>
      </c>
      <c r="IPW65" s="1366">
        <f t="shared" ref="IPW65" si="3285">IPW59*$C$64*$C$65</f>
        <v>0</v>
      </c>
      <c r="IPY65" s="1366">
        <f t="shared" ref="IPY65" si="3286">IPY59*$C$64*$C$65</f>
        <v>0</v>
      </c>
      <c r="IQA65" s="1366">
        <f t="shared" ref="IQA65" si="3287">IQA59*$C$64*$C$65</f>
        <v>0</v>
      </c>
      <c r="IQC65" s="1366">
        <f t="shared" ref="IQC65" si="3288">IQC59*$C$64*$C$65</f>
        <v>0</v>
      </c>
      <c r="IQE65" s="1366">
        <f t="shared" ref="IQE65" si="3289">IQE59*$C$64*$C$65</f>
        <v>0</v>
      </c>
      <c r="IQG65" s="1366">
        <f t="shared" ref="IQG65" si="3290">IQG59*$C$64*$C$65</f>
        <v>0</v>
      </c>
      <c r="IQI65" s="1366">
        <f t="shared" ref="IQI65" si="3291">IQI59*$C$64*$C$65</f>
        <v>0</v>
      </c>
      <c r="IQK65" s="1366">
        <f t="shared" ref="IQK65" si="3292">IQK59*$C$64*$C$65</f>
        <v>0</v>
      </c>
      <c r="IQM65" s="1366">
        <f t="shared" ref="IQM65" si="3293">IQM59*$C$64*$C$65</f>
        <v>0</v>
      </c>
      <c r="IQO65" s="1366">
        <f t="shared" ref="IQO65" si="3294">IQO59*$C$64*$C$65</f>
        <v>0</v>
      </c>
      <c r="IQQ65" s="1366">
        <f t="shared" ref="IQQ65" si="3295">IQQ59*$C$64*$C$65</f>
        <v>0</v>
      </c>
      <c r="IQS65" s="1366">
        <f t="shared" ref="IQS65" si="3296">IQS59*$C$64*$C$65</f>
        <v>0</v>
      </c>
      <c r="IQU65" s="1366">
        <f t="shared" ref="IQU65" si="3297">IQU59*$C$64*$C$65</f>
        <v>0</v>
      </c>
      <c r="IQW65" s="1366">
        <f t="shared" ref="IQW65" si="3298">IQW59*$C$64*$C$65</f>
        <v>0</v>
      </c>
      <c r="IQY65" s="1366">
        <f t="shared" ref="IQY65" si="3299">IQY59*$C$64*$C$65</f>
        <v>0</v>
      </c>
      <c r="IRA65" s="1366">
        <f t="shared" ref="IRA65" si="3300">IRA59*$C$64*$C$65</f>
        <v>0</v>
      </c>
      <c r="IRC65" s="1366">
        <f t="shared" ref="IRC65" si="3301">IRC59*$C$64*$C$65</f>
        <v>0</v>
      </c>
      <c r="IRE65" s="1366">
        <f t="shared" ref="IRE65" si="3302">IRE59*$C$64*$C$65</f>
        <v>0</v>
      </c>
      <c r="IRG65" s="1366">
        <f t="shared" ref="IRG65" si="3303">IRG59*$C$64*$C$65</f>
        <v>0</v>
      </c>
      <c r="IRI65" s="1366">
        <f t="shared" ref="IRI65" si="3304">IRI59*$C$64*$C$65</f>
        <v>0</v>
      </c>
      <c r="IRK65" s="1366">
        <f t="shared" ref="IRK65" si="3305">IRK59*$C$64*$C$65</f>
        <v>0</v>
      </c>
      <c r="IRM65" s="1366">
        <f t="shared" ref="IRM65" si="3306">IRM59*$C$64*$C$65</f>
        <v>0</v>
      </c>
      <c r="IRO65" s="1366">
        <f t="shared" ref="IRO65" si="3307">IRO59*$C$64*$C$65</f>
        <v>0</v>
      </c>
      <c r="IRQ65" s="1366">
        <f t="shared" ref="IRQ65" si="3308">IRQ59*$C$64*$C$65</f>
        <v>0</v>
      </c>
      <c r="IRS65" s="1366">
        <f t="shared" ref="IRS65" si="3309">IRS59*$C$64*$C$65</f>
        <v>0</v>
      </c>
      <c r="IRU65" s="1366">
        <f t="shared" ref="IRU65" si="3310">IRU59*$C$64*$C$65</f>
        <v>0</v>
      </c>
      <c r="IRW65" s="1366">
        <f t="shared" ref="IRW65" si="3311">IRW59*$C$64*$C$65</f>
        <v>0</v>
      </c>
      <c r="IRY65" s="1366">
        <f t="shared" ref="IRY65" si="3312">IRY59*$C$64*$C$65</f>
        <v>0</v>
      </c>
      <c r="ISA65" s="1366">
        <f t="shared" ref="ISA65" si="3313">ISA59*$C$64*$C$65</f>
        <v>0</v>
      </c>
      <c r="ISC65" s="1366">
        <f t="shared" ref="ISC65" si="3314">ISC59*$C$64*$C$65</f>
        <v>0</v>
      </c>
      <c r="ISE65" s="1366">
        <f t="shared" ref="ISE65" si="3315">ISE59*$C$64*$C$65</f>
        <v>0</v>
      </c>
      <c r="ISG65" s="1366">
        <f t="shared" ref="ISG65" si="3316">ISG59*$C$64*$C$65</f>
        <v>0</v>
      </c>
      <c r="ISI65" s="1366">
        <f t="shared" ref="ISI65" si="3317">ISI59*$C$64*$C$65</f>
        <v>0</v>
      </c>
      <c r="ISK65" s="1366">
        <f t="shared" ref="ISK65" si="3318">ISK59*$C$64*$C$65</f>
        <v>0</v>
      </c>
      <c r="ISM65" s="1366">
        <f t="shared" ref="ISM65" si="3319">ISM59*$C$64*$C$65</f>
        <v>0</v>
      </c>
      <c r="ISO65" s="1366">
        <f t="shared" ref="ISO65" si="3320">ISO59*$C$64*$C$65</f>
        <v>0</v>
      </c>
      <c r="ISQ65" s="1366">
        <f t="shared" ref="ISQ65" si="3321">ISQ59*$C$64*$C$65</f>
        <v>0</v>
      </c>
      <c r="ISS65" s="1366">
        <f t="shared" ref="ISS65" si="3322">ISS59*$C$64*$C$65</f>
        <v>0</v>
      </c>
      <c r="ISU65" s="1366">
        <f t="shared" ref="ISU65" si="3323">ISU59*$C$64*$C$65</f>
        <v>0</v>
      </c>
      <c r="ISW65" s="1366">
        <f t="shared" ref="ISW65" si="3324">ISW59*$C$64*$C$65</f>
        <v>0</v>
      </c>
      <c r="ISY65" s="1366">
        <f t="shared" ref="ISY65" si="3325">ISY59*$C$64*$C$65</f>
        <v>0</v>
      </c>
      <c r="ITA65" s="1366">
        <f t="shared" ref="ITA65" si="3326">ITA59*$C$64*$C$65</f>
        <v>0</v>
      </c>
      <c r="ITC65" s="1366">
        <f t="shared" ref="ITC65" si="3327">ITC59*$C$64*$C$65</f>
        <v>0</v>
      </c>
      <c r="ITE65" s="1366">
        <f t="shared" ref="ITE65" si="3328">ITE59*$C$64*$C$65</f>
        <v>0</v>
      </c>
      <c r="ITG65" s="1366">
        <f t="shared" ref="ITG65" si="3329">ITG59*$C$64*$C$65</f>
        <v>0</v>
      </c>
      <c r="ITI65" s="1366">
        <f t="shared" ref="ITI65" si="3330">ITI59*$C$64*$C$65</f>
        <v>0</v>
      </c>
      <c r="ITK65" s="1366">
        <f t="shared" ref="ITK65" si="3331">ITK59*$C$64*$C$65</f>
        <v>0</v>
      </c>
      <c r="ITM65" s="1366">
        <f t="shared" ref="ITM65" si="3332">ITM59*$C$64*$C$65</f>
        <v>0</v>
      </c>
      <c r="ITO65" s="1366">
        <f t="shared" ref="ITO65" si="3333">ITO59*$C$64*$C$65</f>
        <v>0</v>
      </c>
      <c r="ITQ65" s="1366">
        <f t="shared" ref="ITQ65" si="3334">ITQ59*$C$64*$C$65</f>
        <v>0</v>
      </c>
      <c r="ITS65" s="1366">
        <f t="shared" ref="ITS65" si="3335">ITS59*$C$64*$C$65</f>
        <v>0</v>
      </c>
      <c r="ITU65" s="1366">
        <f t="shared" ref="ITU65" si="3336">ITU59*$C$64*$C$65</f>
        <v>0</v>
      </c>
      <c r="ITW65" s="1366">
        <f t="shared" ref="ITW65" si="3337">ITW59*$C$64*$C$65</f>
        <v>0</v>
      </c>
      <c r="ITY65" s="1366">
        <f t="shared" ref="ITY65" si="3338">ITY59*$C$64*$C$65</f>
        <v>0</v>
      </c>
      <c r="IUA65" s="1366">
        <f t="shared" ref="IUA65" si="3339">IUA59*$C$64*$C$65</f>
        <v>0</v>
      </c>
      <c r="IUC65" s="1366">
        <f t="shared" ref="IUC65" si="3340">IUC59*$C$64*$C$65</f>
        <v>0</v>
      </c>
      <c r="IUE65" s="1366">
        <f t="shared" ref="IUE65" si="3341">IUE59*$C$64*$C$65</f>
        <v>0</v>
      </c>
      <c r="IUG65" s="1366">
        <f t="shared" ref="IUG65" si="3342">IUG59*$C$64*$C$65</f>
        <v>0</v>
      </c>
      <c r="IUI65" s="1366">
        <f t="shared" ref="IUI65" si="3343">IUI59*$C$64*$C$65</f>
        <v>0</v>
      </c>
      <c r="IUK65" s="1366">
        <f t="shared" ref="IUK65" si="3344">IUK59*$C$64*$C$65</f>
        <v>0</v>
      </c>
      <c r="IUM65" s="1366">
        <f t="shared" ref="IUM65" si="3345">IUM59*$C$64*$C$65</f>
        <v>0</v>
      </c>
      <c r="IUO65" s="1366">
        <f t="shared" ref="IUO65" si="3346">IUO59*$C$64*$C$65</f>
        <v>0</v>
      </c>
      <c r="IUQ65" s="1366">
        <f t="shared" ref="IUQ65" si="3347">IUQ59*$C$64*$C$65</f>
        <v>0</v>
      </c>
      <c r="IUS65" s="1366">
        <f t="shared" ref="IUS65" si="3348">IUS59*$C$64*$C$65</f>
        <v>0</v>
      </c>
      <c r="IUU65" s="1366">
        <f t="shared" ref="IUU65" si="3349">IUU59*$C$64*$C$65</f>
        <v>0</v>
      </c>
      <c r="IUW65" s="1366">
        <f t="shared" ref="IUW65" si="3350">IUW59*$C$64*$C$65</f>
        <v>0</v>
      </c>
      <c r="IUY65" s="1366">
        <f t="shared" ref="IUY65" si="3351">IUY59*$C$64*$C$65</f>
        <v>0</v>
      </c>
      <c r="IVA65" s="1366">
        <f t="shared" ref="IVA65" si="3352">IVA59*$C$64*$C$65</f>
        <v>0</v>
      </c>
      <c r="IVC65" s="1366">
        <f t="shared" ref="IVC65" si="3353">IVC59*$C$64*$C$65</f>
        <v>0</v>
      </c>
      <c r="IVE65" s="1366">
        <f t="shared" ref="IVE65" si="3354">IVE59*$C$64*$C$65</f>
        <v>0</v>
      </c>
      <c r="IVG65" s="1366">
        <f t="shared" ref="IVG65" si="3355">IVG59*$C$64*$C$65</f>
        <v>0</v>
      </c>
      <c r="IVI65" s="1366">
        <f t="shared" ref="IVI65" si="3356">IVI59*$C$64*$C$65</f>
        <v>0</v>
      </c>
      <c r="IVK65" s="1366">
        <f t="shared" ref="IVK65" si="3357">IVK59*$C$64*$C$65</f>
        <v>0</v>
      </c>
      <c r="IVM65" s="1366">
        <f t="shared" ref="IVM65" si="3358">IVM59*$C$64*$C$65</f>
        <v>0</v>
      </c>
      <c r="IVO65" s="1366">
        <f t="shared" ref="IVO65" si="3359">IVO59*$C$64*$C$65</f>
        <v>0</v>
      </c>
      <c r="IVQ65" s="1366">
        <f t="shared" ref="IVQ65" si="3360">IVQ59*$C$64*$C$65</f>
        <v>0</v>
      </c>
      <c r="IVS65" s="1366">
        <f t="shared" ref="IVS65" si="3361">IVS59*$C$64*$C$65</f>
        <v>0</v>
      </c>
      <c r="IVU65" s="1366">
        <f t="shared" ref="IVU65" si="3362">IVU59*$C$64*$C$65</f>
        <v>0</v>
      </c>
      <c r="IVW65" s="1366">
        <f t="shared" ref="IVW65" si="3363">IVW59*$C$64*$C$65</f>
        <v>0</v>
      </c>
      <c r="IVY65" s="1366">
        <f t="shared" ref="IVY65" si="3364">IVY59*$C$64*$C$65</f>
        <v>0</v>
      </c>
      <c r="IWA65" s="1366">
        <f t="shared" ref="IWA65" si="3365">IWA59*$C$64*$C$65</f>
        <v>0</v>
      </c>
      <c r="IWC65" s="1366">
        <f t="shared" ref="IWC65" si="3366">IWC59*$C$64*$C$65</f>
        <v>0</v>
      </c>
      <c r="IWE65" s="1366">
        <f t="shared" ref="IWE65" si="3367">IWE59*$C$64*$C$65</f>
        <v>0</v>
      </c>
      <c r="IWG65" s="1366">
        <f t="shared" ref="IWG65" si="3368">IWG59*$C$64*$C$65</f>
        <v>0</v>
      </c>
      <c r="IWI65" s="1366">
        <f t="shared" ref="IWI65" si="3369">IWI59*$C$64*$C$65</f>
        <v>0</v>
      </c>
      <c r="IWK65" s="1366">
        <f t="shared" ref="IWK65" si="3370">IWK59*$C$64*$C$65</f>
        <v>0</v>
      </c>
      <c r="IWM65" s="1366">
        <f t="shared" ref="IWM65" si="3371">IWM59*$C$64*$C$65</f>
        <v>0</v>
      </c>
      <c r="IWO65" s="1366">
        <f t="shared" ref="IWO65" si="3372">IWO59*$C$64*$C$65</f>
        <v>0</v>
      </c>
      <c r="IWQ65" s="1366">
        <f t="shared" ref="IWQ65" si="3373">IWQ59*$C$64*$C$65</f>
        <v>0</v>
      </c>
      <c r="IWS65" s="1366">
        <f t="shared" ref="IWS65" si="3374">IWS59*$C$64*$C$65</f>
        <v>0</v>
      </c>
      <c r="IWU65" s="1366">
        <f t="shared" ref="IWU65" si="3375">IWU59*$C$64*$C$65</f>
        <v>0</v>
      </c>
      <c r="IWW65" s="1366">
        <f t="shared" ref="IWW65" si="3376">IWW59*$C$64*$C$65</f>
        <v>0</v>
      </c>
      <c r="IWY65" s="1366">
        <f t="shared" ref="IWY65" si="3377">IWY59*$C$64*$C$65</f>
        <v>0</v>
      </c>
      <c r="IXA65" s="1366">
        <f t="shared" ref="IXA65" si="3378">IXA59*$C$64*$C$65</f>
        <v>0</v>
      </c>
      <c r="IXC65" s="1366">
        <f t="shared" ref="IXC65" si="3379">IXC59*$C$64*$C$65</f>
        <v>0</v>
      </c>
      <c r="IXE65" s="1366">
        <f t="shared" ref="IXE65" si="3380">IXE59*$C$64*$C$65</f>
        <v>0</v>
      </c>
      <c r="IXG65" s="1366">
        <f t="shared" ref="IXG65" si="3381">IXG59*$C$64*$C$65</f>
        <v>0</v>
      </c>
      <c r="IXI65" s="1366">
        <f t="shared" ref="IXI65" si="3382">IXI59*$C$64*$C$65</f>
        <v>0</v>
      </c>
      <c r="IXK65" s="1366">
        <f t="shared" ref="IXK65" si="3383">IXK59*$C$64*$C$65</f>
        <v>0</v>
      </c>
      <c r="IXM65" s="1366">
        <f t="shared" ref="IXM65" si="3384">IXM59*$C$64*$C$65</f>
        <v>0</v>
      </c>
      <c r="IXO65" s="1366">
        <f t="shared" ref="IXO65" si="3385">IXO59*$C$64*$C$65</f>
        <v>0</v>
      </c>
      <c r="IXQ65" s="1366">
        <f t="shared" ref="IXQ65" si="3386">IXQ59*$C$64*$C$65</f>
        <v>0</v>
      </c>
      <c r="IXS65" s="1366">
        <f t="shared" ref="IXS65" si="3387">IXS59*$C$64*$C$65</f>
        <v>0</v>
      </c>
      <c r="IXU65" s="1366">
        <f t="shared" ref="IXU65" si="3388">IXU59*$C$64*$C$65</f>
        <v>0</v>
      </c>
      <c r="IXW65" s="1366">
        <f t="shared" ref="IXW65" si="3389">IXW59*$C$64*$C$65</f>
        <v>0</v>
      </c>
      <c r="IXY65" s="1366">
        <f t="shared" ref="IXY65" si="3390">IXY59*$C$64*$C$65</f>
        <v>0</v>
      </c>
      <c r="IYA65" s="1366">
        <f t="shared" ref="IYA65" si="3391">IYA59*$C$64*$C$65</f>
        <v>0</v>
      </c>
      <c r="IYC65" s="1366">
        <f t="shared" ref="IYC65" si="3392">IYC59*$C$64*$C$65</f>
        <v>0</v>
      </c>
      <c r="IYE65" s="1366">
        <f t="shared" ref="IYE65" si="3393">IYE59*$C$64*$C$65</f>
        <v>0</v>
      </c>
      <c r="IYG65" s="1366">
        <f t="shared" ref="IYG65" si="3394">IYG59*$C$64*$C$65</f>
        <v>0</v>
      </c>
      <c r="IYI65" s="1366">
        <f t="shared" ref="IYI65" si="3395">IYI59*$C$64*$C$65</f>
        <v>0</v>
      </c>
      <c r="IYK65" s="1366">
        <f t="shared" ref="IYK65" si="3396">IYK59*$C$64*$C$65</f>
        <v>0</v>
      </c>
      <c r="IYM65" s="1366">
        <f t="shared" ref="IYM65" si="3397">IYM59*$C$64*$C$65</f>
        <v>0</v>
      </c>
      <c r="IYO65" s="1366">
        <f t="shared" ref="IYO65" si="3398">IYO59*$C$64*$C$65</f>
        <v>0</v>
      </c>
      <c r="IYQ65" s="1366">
        <f t="shared" ref="IYQ65" si="3399">IYQ59*$C$64*$C$65</f>
        <v>0</v>
      </c>
      <c r="IYS65" s="1366">
        <f t="shared" ref="IYS65" si="3400">IYS59*$C$64*$C$65</f>
        <v>0</v>
      </c>
      <c r="IYU65" s="1366">
        <f t="shared" ref="IYU65" si="3401">IYU59*$C$64*$C$65</f>
        <v>0</v>
      </c>
      <c r="IYW65" s="1366">
        <f t="shared" ref="IYW65" si="3402">IYW59*$C$64*$C$65</f>
        <v>0</v>
      </c>
      <c r="IYY65" s="1366">
        <f t="shared" ref="IYY65" si="3403">IYY59*$C$64*$C$65</f>
        <v>0</v>
      </c>
      <c r="IZA65" s="1366">
        <f t="shared" ref="IZA65" si="3404">IZA59*$C$64*$C$65</f>
        <v>0</v>
      </c>
      <c r="IZC65" s="1366">
        <f t="shared" ref="IZC65" si="3405">IZC59*$C$64*$C$65</f>
        <v>0</v>
      </c>
      <c r="IZE65" s="1366">
        <f t="shared" ref="IZE65" si="3406">IZE59*$C$64*$C$65</f>
        <v>0</v>
      </c>
      <c r="IZG65" s="1366">
        <f t="shared" ref="IZG65" si="3407">IZG59*$C$64*$C$65</f>
        <v>0</v>
      </c>
      <c r="IZI65" s="1366">
        <f t="shared" ref="IZI65" si="3408">IZI59*$C$64*$C$65</f>
        <v>0</v>
      </c>
      <c r="IZK65" s="1366">
        <f t="shared" ref="IZK65" si="3409">IZK59*$C$64*$C$65</f>
        <v>0</v>
      </c>
      <c r="IZM65" s="1366">
        <f t="shared" ref="IZM65" si="3410">IZM59*$C$64*$C$65</f>
        <v>0</v>
      </c>
      <c r="IZO65" s="1366">
        <f t="shared" ref="IZO65" si="3411">IZO59*$C$64*$C$65</f>
        <v>0</v>
      </c>
      <c r="IZQ65" s="1366">
        <f t="shared" ref="IZQ65" si="3412">IZQ59*$C$64*$C$65</f>
        <v>0</v>
      </c>
      <c r="IZS65" s="1366">
        <f t="shared" ref="IZS65" si="3413">IZS59*$C$64*$C$65</f>
        <v>0</v>
      </c>
      <c r="IZU65" s="1366">
        <f t="shared" ref="IZU65" si="3414">IZU59*$C$64*$C$65</f>
        <v>0</v>
      </c>
      <c r="IZW65" s="1366">
        <f t="shared" ref="IZW65" si="3415">IZW59*$C$64*$C$65</f>
        <v>0</v>
      </c>
      <c r="IZY65" s="1366">
        <f t="shared" ref="IZY65" si="3416">IZY59*$C$64*$C$65</f>
        <v>0</v>
      </c>
      <c r="JAA65" s="1366">
        <f t="shared" ref="JAA65" si="3417">JAA59*$C$64*$C$65</f>
        <v>0</v>
      </c>
      <c r="JAC65" s="1366">
        <f t="shared" ref="JAC65" si="3418">JAC59*$C$64*$C$65</f>
        <v>0</v>
      </c>
      <c r="JAE65" s="1366">
        <f t="shared" ref="JAE65" si="3419">JAE59*$C$64*$C$65</f>
        <v>0</v>
      </c>
      <c r="JAG65" s="1366">
        <f t="shared" ref="JAG65" si="3420">JAG59*$C$64*$C$65</f>
        <v>0</v>
      </c>
      <c r="JAI65" s="1366">
        <f t="shared" ref="JAI65" si="3421">JAI59*$C$64*$C$65</f>
        <v>0</v>
      </c>
      <c r="JAK65" s="1366">
        <f t="shared" ref="JAK65" si="3422">JAK59*$C$64*$C$65</f>
        <v>0</v>
      </c>
      <c r="JAM65" s="1366">
        <f t="shared" ref="JAM65" si="3423">JAM59*$C$64*$C$65</f>
        <v>0</v>
      </c>
      <c r="JAO65" s="1366">
        <f t="shared" ref="JAO65" si="3424">JAO59*$C$64*$C$65</f>
        <v>0</v>
      </c>
      <c r="JAQ65" s="1366">
        <f t="shared" ref="JAQ65" si="3425">JAQ59*$C$64*$C$65</f>
        <v>0</v>
      </c>
      <c r="JAS65" s="1366">
        <f t="shared" ref="JAS65" si="3426">JAS59*$C$64*$C$65</f>
        <v>0</v>
      </c>
      <c r="JAU65" s="1366">
        <f t="shared" ref="JAU65" si="3427">JAU59*$C$64*$C$65</f>
        <v>0</v>
      </c>
      <c r="JAW65" s="1366">
        <f t="shared" ref="JAW65" si="3428">JAW59*$C$64*$C$65</f>
        <v>0</v>
      </c>
      <c r="JAY65" s="1366">
        <f t="shared" ref="JAY65" si="3429">JAY59*$C$64*$C$65</f>
        <v>0</v>
      </c>
      <c r="JBA65" s="1366">
        <f t="shared" ref="JBA65" si="3430">JBA59*$C$64*$C$65</f>
        <v>0</v>
      </c>
      <c r="JBC65" s="1366">
        <f t="shared" ref="JBC65" si="3431">JBC59*$C$64*$C$65</f>
        <v>0</v>
      </c>
      <c r="JBE65" s="1366">
        <f t="shared" ref="JBE65" si="3432">JBE59*$C$64*$C$65</f>
        <v>0</v>
      </c>
      <c r="JBG65" s="1366">
        <f t="shared" ref="JBG65" si="3433">JBG59*$C$64*$C$65</f>
        <v>0</v>
      </c>
      <c r="JBI65" s="1366">
        <f t="shared" ref="JBI65" si="3434">JBI59*$C$64*$C$65</f>
        <v>0</v>
      </c>
      <c r="JBK65" s="1366">
        <f t="shared" ref="JBK65" si="3435">JBK59*$C$64*$C$65</f>
        <v>0</v>
      </c>
      <c r="JBM65" s="1366">
        <f t="shared" ref="JBM65" si="3436">JBM59*$C$64*$C$65</f>
        <v>0</v>
      </c>
      <c r="JBO65" s="1366">
        <f t="shared" ref="JBO65" si="3437">JBO59*$C$64*$C$65</f>
        <v>0</v>
      </c>
      <c r="JBQ65" s="1366">
        <f t="shared" ref="JBQ65" si="3438">JBQ59*$C$64*$C$65</f>
        <v>0</v>
      </c>
      <c r="JBS65" s="1366">
        <f t="shared" ref="JBS65" si="3439">JBS59*$C$64*$C$65</f>
        <v>0</v>
      </c>
      <c r="JBU65" s="1366">
        <f t="shared" ref="JBU65" si="3440">JBU59*$C$64*$C$65</f>
        <v>0</v>
      </c>
      <c r="JBW65" s="1366">
        <f t="shared" ref="JBW65" si="3441">JBW59*$C$64*$C$65</f>
        <v>0</v>
      </c>
      <c r="JBY65" s="1366">
        <f t="shared" ref="JBY65" si="3442">JBY59*$C$64*$C$65</f>
        <v>0</v>
      </c>
      <c r="JCA65" s="1366">
        <f t="shared" ref="JCA65" si="3443">JCA59*$C$64*$C$65</f>
        <v>0</v>
      </c>
      <c r="JCC65" s="1366">
        <f t="shared" ref="JCC65" si="3444">JCC59*$C$64*$C$65</f>
        <v>0</v>
      </c>
      <c r="JCE65" s="1366">
        <f t="shared" ref="JCE65" si="3445">JCE59*$C$64*$C$65</f>
        <v>0</v>
      </c>
      <c r="JCG65" s="1366">
        <f t="shared" ref="JCG65" si="3446">JCG59*$C$64*$C$65</f>
        <v>0</v>
      </c>
      <c r="JCI65" s="1366">
        <f t="shared" ref="JCI65" si="3447">JCI59*$C$64*$C$65</f>
        <v>0</v>
      </c>
      <c r="JCK65" s="1366">
        <f t="shared" ref="JCK65" si="3448">JCK59*$C$64*$C$65</f>
        <v>0</v>
      </c>
      <c r="JCM65" s="1366">
        <f t="shared" ref="JCM65" si="3449">JCM59*$C$64*$C$65</f>
        <v>0</v>
      </c>
      <c r="JCO65" s="1366">
        <f t="shared" ref="JCO65" si="3450">JCO59*$C$64*$C$65</f>
        <v>0</v>
      </c>
      <c r="JCQ65" s="1366">
        <f t="shared" ref="JCQ65" si="3451">JCQ59*$C$64*$C$65</f>
        <v>0</v>
      </c>
      <c r="JCS65" s="1366">
        <f t="shared" ref="JCS65" si="3452">JCS59*$C$64*$C$65</f>
        <v>0</v>
      </c>
      <c r="JCU65" s="1366">
        <f t="shared" ref="JCU65" si="3453">JCU59*$C$64*$C$65</f>
        <v>0</v>
      </c>
      <c r="JCW65" s="1366">
        <f t="shared" ref="JCW65" si="3454">JCW59*$C$64*$C$65</f>
        <v>0</v>
      </c>
      <c r="JCY65" s="1366">
        <f t="shared" ref="JCY65" si="3455">JCY59*$C$64*$C$65</f>
        <v>0</v>
      </c>
      <c r="JDA65" s="1366">
        <f t="shared" ref="JDA65" si="3456">JDA59*$C$64*$C$65</f>
        <v>0</v>
      </c>
      <c r="JDC65" s="1366">
        <f t="shared" ref="JDC65" si="3457">JDC59*$C$64*$C$65</f>
        <v>0</v>
      </c>
      <c r="JDE65" s="1366">
        <f t="shared" ref="JDE65" si="3458">JDE59*$C$64*$C$65</f>
        <v>0</v>
      </c>
      <c r="JDG65" s="1366">
        <f t="shared" ref="JDG65" si="3459">JDG59*$C$64*$C$65</f>
        <v>0</v>
      </c>
      <c r="JDI65" s="1366">
        <f t="shared" ref="JDI65" si="3460">JDI59*$C$64*$C$65</f>
        <v>0</v>
      </c>
      <c r="JDK65" s="1366">
        <f t="shared" ref="JDK65" si="3461">JDK59*$C$64*$C$65</f>
        <v>0</v>
      </c>
      <c r="JDM65" s="1366">
        <f t="shared" ref="JDM65" si="3462">JDM59*$C$64*$C$65</f>
        <v>0</v>
      </c>
      <c r="JDO65" s="1366">
        <f t="shared" ref="JDO65" si="3463">JDO59*$C$64*$C$65</f>
        <v>0</v>
      </c>
      <c r="JDQ65" s="1366">
        <f t="shared" ref="JDQ65" si="3464">JDQ59*$C$64*$C$65</f>
        <v>0</v>
      </c>
      <c r="JDS65" s="1366">
        <f t="shared" ref="JDS65" si="3465">JDS59*$C$64*$C$65</f>
        <v>0</v>
      </c>
      <c r="JDU65" s="1366">
        <f t="shared" ref="JDU65" si="3466">JDU59*$C$64*$C$65</f>
        <v>0</v>
      </c>
      <c r="JDW65" s="1366">
        <f t="shared" ref="JDW65" si="3467">JDW59*$C$64*$C$65</f>
        <v>0</v>
      </c>
      <c r="JDY65" s="1366">
        <f t="shared" ref="JDY65" si="3468">JDY59*$C$64*$C$65</f>
        <v>0</v>
      </c>
      <c r="JEA65" s="1366">
        <f t="shared" ref="JEA65" si="3469">JEA59*$C$64*$C$65</f>
        <v>0</v>
      </c>
      <c r="JEC65" s="1366">
        <f t="shared" ref="JEC65" si="3470">JEC59*$C$64*$C$65</f>
        <v>0</v>
      </c>
      <c r="JEE65" s="1366">
        <f t="shared" ref="JEE65" si="3471">JEE59*$C$64*$C$65</f>
        <v>0</v>
      </c>
      <c r="JEG65" s="1366">
        <f t="shared" ref="JEG65" si="3472">JEG59*$C$64*$C$65</f>
        <v>0</v>
      </c>
      <c r="JEI65" s="1366">
        <f t="shared" ref="JEI65" si="3473">JEI59*$C$64*$C$65</f>
        <v>0</v>
      </c>
      <c r="JEK65" s="1366">
        <f t="shared" ref="JEK65" si="3474">JEK59*$C$64*$C$65</f>
        <v>0</v>
      </c>
      <c r="JEM65" s="1366">
        <f t="shared" ref="JEM65" si="3475">JEM59*$C$64*$C$65</f>
        <v>0</v>
      </c>
      <c r="JEO65" s="1366">
        <f t="shared" ref="JEO65" si="3476">JEO59*$C$64*$C$65</f>
        <v>0</v>
      </c>
      <c r="JEQ65" s="1366">
        <f t="shared" ref="JEQ65" si="3477">JEQ59*$C$64*$C$65</f>
        <v>0</v>
      </c>
      <c r="JES65" s="1366">
        <f t="shared" ref="JES65" si="3478">JES59*$C$64*$C$65</f>
        <v>0</v>
      </c>
      <c r="JEU65" s="1366">
        <f t="shared" ref="JEU65" si="3479">JEU59*$C$64*$C$65</f>
        <v>0</v>
      </c>
      <c r="JEW65" s="1366">
        <f t="shared" ref="JEW65" si="3480">JEW59*$C$64*$C$65</f>
        <v>0</v>
      </c>
      <c r="JEY65" s="1366">
        <f t="shared" ref="JEY65" si="3481">JEY59*$C$64*$C$65</f>
        <v>0</v>
      </c>
      <c r="JFA65" s="1366">
        <f t="shared" ref="JFA65" si="3482">JFA59*$C$64*$C$65</f>
        <v>0</v>
      </c>
      <c r="JFC65" s="1366">
        <f t="shared" ref="JFC65" si="3483">JFC59*$C$64*$C$65</f>
        <v>0</v>
      </c>
      <c r="JFE65" s="1366">
        <f t="shared" ref="JFE65" si="3484">JFE59*$C$64*$C$65</f>
        <v>0</v>
      </c>
      <c r="JFG65" s="1366">
        <f t="shared" ref="JFG65" si="3485">JFG59*$C$64*$C$65</f>
        <v>0</v>
      </c>
      <c r="JFI65" s="1366">
        <f t="shared" ref="JFI65" si="3486">JFI59*$C$64*$C$65</f>
        <v>0</v>
      </c>
      <c r="JFK65" s="1366">
        <f t="shared" ref="JFK65" si="3487">JFK59*$C$64*$C$65</f>
        <v>0</v>
      </c>
      <c r="JFM65" s="1366">
        <f t="shared" ref="JFM65" si="3488">JFM59*$C$64*$C$65</f>
        <v>0</v>
      </c>
      <c r="JFO65" s="1366">
        <f t="shared" ref="JFO65" si="3489">JFO59*$C$64*$C$65</f>
        <v>0</v>
      </c>
      <c r="JFQ65" s="1366">
        <f t="shared" ref="JFQ65" si="3490">JFQ59*$C$64*$C$65</f>
        <v>0</v>
      </c>
      <c r="JFS65" s="1366">
        <f t="shared" ref="JFS65" si="3491">JFS59*$C$64*$C$65</f>
        <v>0</v>
      </c>
      <c r="JFU65" s="1366">
        <f t="shared" ref="JFU65" si="3492">JFU59*$C$64*$C$65</f>
        <v>0</v>
      </c>
      <c r="JFW65" s="1366">
        <f t="shared" ref="JFW65" si="3493">JFW59*$C$64*$C$65</f>
        <v>0</v>
      </c>
      <c r="JFY65" s="1366">
        <f t="shared" ref="JFY65" si="3494">JFY59*$C$64*$C$65</f>
        <v>0</v>
      </c>
      <c r="JGA65" s="1366">
        <f t="shared" ref="JGA65" si="3495">JGA59*$C$64*$C$65</f>
        <v>0</v>
      </c>
      <c r="JGC65" s="1366">
        <f t="shared" ref="JGC65" si="3496">JGC59*$C$64*$C$65</f>
        <v>0</v>
      </c>
      <c r="JGE65" s="1366">
        <f t="shared" ref="JGE65" si="3497">JGE59*$C$64*$C$65</f>
        <v>0</v>
      </c>
      <c r="JGG65" s="1366">
        <f t="shared" ref="JGG65" si="3498">JGG59*$C$64*$C$65</f>
        <v>0</v>
      </c>
      <c r="JGI65" s="1366">
        <f t="shared" ref="JGI65" si="3499">JGI59*$C$64*$C$65</f>
        <v>0</v>
      </c>
      <c r="JGK65" s="1366">
        <f t="shared" ref="JGK65" si="3500">JGK59*$C$64*$C$65</f>
        <v>0</v>
      </c>
      <c r="JGM65" s="1366">
        <f t="shared" ref="JGM65" si="3501">JGM59*$C$64*$C$65</f>
        <v>0</v>
      </c>
      <c r="JGO65" s="1366">
        <f t="shared" ref="JGO65" si="3502">JGO59*$C$64*$C$65</f>
        <v>0</v>
      </c>
      <c r="JGQ65" s="1366">
        <f t="shared" ref="JGQ65" si="3503">JGQ59*$C$64*$C$65</f>
        <v>0</v>
      </c>
      <c r="JGS65" s="1366">
        <f t="shared" ref="JGS65" si="3504">JGS59*$C$64*$C$65</f>
        <v>0</v>
      </c>
      <c r="JGU65" s="1366">
        <f t="shared" ref="JGU65" si="3505">JGU59*$C$64*$C$65</f>
        <v>0</v>
      </c>
      <c r="JGW65" s="1366">
        <f t="shared" ref="JGW65" si="3506">JGW59*$C$64*$C$65</f>
        <v>0</v>
      </c>
      <c r="JGY65" s="1366">
        <f t="shared" ref="JGY65" si="3507">JGY59*$C$64*$C$65</f>
        <v>0</v>
      </c>
      <c r="JHA65" s="1366">
        <f t="shared" ref="JHA65" si="3508">JHA59*$C$64*$C$65</f>
        <v>0</v>
      </c>
      <c r="JHC65" s="1366">
        <f t="shared" ref="JHC65" si="3509">JHC59*$C$64*$C$65</f>
        <v>0</v>
      </c>
      <c r="JHE65" s="1366">
        <f t="shared" ref="JHE65" si="3510">JHE59*$C$64*$C$65</f>
        <v>0</v>
      </c>
      <c r="JHG65" s="1366">
        <f t="shared" ref="JHG65" si="3511">JHG59*$C$64*$C$65</f>
        <v>0</v>
      </c>
      <c r="JHI65" s="1366">
        <f t="shared" ref="JHI65" si="3512">JHI59*$C$64*$C$65</f>
        <v>0</v>
      </c>
      <c r="JHK65" s="1366">
        <f t="shared" ref="JHK65" si="3513">JHK59*$C$64*$C$65</f>
        <v>0</v>
      </c>
      <c r="JHM65" s="1366">
        <f t="shared" ref="JHM65" si="3514">JHM59*$C$64*$C$65</f>
        <v>0</v>
      </c>
      <c r="JHO65" s="1366">
        <f t="shared" ref="JHO65" si="3515">JHO59*$C$64*$C$65</f>
        <v>0</v>
      </c>
      <c r="JHQ65" s="1366">
        <f t="shared" ref="JHQ65" si="3516">JHQ59*$C$64*$C$65</f>
        <v>0</v>
      </c>
      <c r="JHS65" s="1366">
        <f t="shared" ref="JHS65" si="3517">JHS59*$C$64*$C$65</f>
        <v>0</v>
      </c>
      <c r="JHU65" s="1366">
        <f t="shared" ref="JHU65" si="3518">JHU59*$C$64*$C$65</f>
        <v>0</v>
      </c>
      <c r="JHW65" s="1366">
        <f t="shared" ref="JHW65" si="3519">JHW59*$C$64*$C$65</f>
        <v>0</v>
      </c>
      <c r="JHY65" s="1366">
        <f t="shared" ref="JHY65" si="3520">JHY59*$C$64*$C$65</f>
        <v>0</v>
      </c>
      <c r="JIA65" s="1366">
        <f t="shared" ref="JIA65" si="3521">JIA59*$C$64*$C$65</f>
        <v>0</v>
      </c>
      <c r="JIC65" s="1366">
        <f t="shared" ref="JIC65" si="3522">JIC59*$C$64*$C$65</f>
        <v>0</v>
      </c>
      <c r="JIE65" s="1366">
        <f t="shared" ref="JIE65" si="3523">JIE59*$C$64*$C$65</f>
        <v>0</v>
      </c>
      <c r="JIG65" s="1366">
        <f t="shared" ref="JIG65" si="3524">JIG59*$C$64*$C$65</f>
        <v>0</v>
      </c>
      <c r="JII65" s="1366">
        <f t="shared" ref="JII65" si="3525">JII59*$C$64*$C$65</f>
        <v>0</v>
      </c>
      <c r="JIK65" s="1366">
        <f t="shared" ref="JIK65" si="3526">JIK59*$C$64*$C$65</f>
        <v>0</v>
      </c>
      <c r="JIM65" s="1366">
        <f t="shared" ref="JIM65" si="3527">JIM59*$C$64*$C$65</f>
        <v>0</v>
      </c>
      <c r="JIO65" s="1366">
        <f t="shared" ref="JIO65" si="3528">JIO59*$C$64*$C$65</f>
        <v>0</v>
      </c>
      <c r="JIQ65" s="1366">
        <f t="shared" ref="JIQ65" si="3529">JIQ59*$C$64*$C$65</f>
        <v>0</v>
      </c>
      <c r="JIS65" s="1366">
        <f t="shared" ref="JIS65" si="3530">JIS59*$C$64*$C$65</f>
        <v>0</v>
      </c>
      <c r="JIU65" s="1366">
        <f t="shared" ref="JIU65" si="3531">JIU59*$C$64*$C$65</f>
        <v>0</v>
      </c>
      <c r="JIW65" s="1366">
        <f t="shared" ref="JIW65" si="3532">JIW59*$C$64*$C$65</f>
        <v>0</v>
      </c>
      <c r="JIY65" s="1366">
        <f t="shared" ref="JIY65" si="3533">JIY59*$C$64*$C$65</f>
        <v>0</v>
      </c>
      <c r="JJA65" s="1366">
        <f t="shared" ref="JJA65" si="3534">JJA59*$C$64*$C$65</f>
        <v>0</v>
      </c>
      <c r="JJC65" s="1366">
        <f t="shared" ref="JJC65" si="3535">JJC59*$C$64*$C$65</f>
        <v>0</v>
      </c>
      <c r="JJE65" s="1366">
        <f t="shared" ref="JJE65" si="3536">JJE59*$C$64*$C$65</f>
        <v>0</v>
      </c>
      <c r="JJG65" s="1366">
        <f t="shared" ref="JJG65" si="3537">JJG59*$C$64*$C$65</f>
        <v>0</v>
      </c>
      <c r="JJI65" s="1366">
        <f t="shared" ref="JJI65" si="3538">JJI59*$C$64*$C$65</f>
        <v>0</v>
      </c>
      <c r="JJK65" s="1366">
        <f t="shared" ref="JJK65" si="3539">JJK59*$C$64*$C$65</f>
        <v>0</v>
      </c>
      <c r="JJM65" s="1366">
        <f t="shared" ref="JJM65" si="3540">JJM59*$C$64*$C$65</f>
        <v>0</v>
      </c>
      <c r="JJO65" s="1366">
        <f t="shared" ref="JJO65" si="3541">JJO59*$C$64*$C$65</f>
        <v>0</v>
      </c>
      <c r="JJQ65" s="1366">
        <f t="shared" ref="JJQ65" si="3542">JJQ59*$C$64*$C$65</f>
        <v>0</v>
      </c>
      <c r="JJS65" s="1366">
        <f t="shared" ref="JJS65" si="3543">JJS59*$C$64*$C$65</f>
        <v>0</v>
      </c>
      <c r="JJU65" s="1366">
        <f t="shared" ref="JJU65" si="3544">JJU59*$C$64*$C$65</f>
        <v>0</v>
      </c>
      <c r="JJW65" s="1366">
        <f t="shared" ref="JJW65" si="3545">JJW59*$C$64*$C$65</f>
        <v>0</v>
      </c>
      <c r="JJY65" s="1366">
        <f t="shared" ref="JJY65" si="3546">JJY59*$C$64*$C$65</f>
        <v>0</v>
      </c>
      <c r="JKA65" s="1366">
        <f t="shared" ref="JKA65" si="3547">JKA59*$C$64*$C$65</f>
        <v>0</v>
      </c>
      <c r="JKC65" s="1366">
        <f t="shared" ref="JKC65" si="3548">JKC59*$C$64*$C$65</f>
        <v>0</v>
      </c>
      <c r="JKE65" s="1366">
        <f t="shared" ref="JKE65" si="3549">JKE59*$C$64*$C$65</f>
        <v>0</v>
      </c>
      <c r="JKG65" s="1366">
        <f t="shared" ref="JKG65" si="3550">JKG59*$C$64*$C$65</f>
        <v>0</v>
      </c>
      <c r="JKI65" s="1366">
        <f t="shared" ref="JKI65" si="3551">JKI59*$C$64*$C$65</f>
        <v>0</v>
      </c>
      <c r="JKK65" s="1366">
        <f t="shared" ref="JKK65" si="3552">JKK59*$C$64*$C$65</f>
        <v>0</v>
      </c>
      <c r="JKM65" s="1366">
        <f t="shared" ref="JKM65" si="3553">JKM59*$C$64*$C$65</f>
        <v>0</v>
      </c>
      <c r="JKO65" s="1366">
        <f t="shared" ref="JKO65" si="3554">JKO59*$C$64*$C$65</f>
        <v>0</v>
      </c>
      <c r="JKQ65" s="1366">
        <f t="shared" ref="JKQ65" si="3555">JKQ59*$C$64*$C$65</f>
        <v>0</v>
      </c>
      <c r="JKS65" s="1366">
        <f t="shared" ref="JKS65" si="3556">JKS59*$C$64*$C$65</f>
        <v>0</v>
      </c>
      <c r="JKU65" s="1366">
        <f t="shared" ref="JKU65" si="3557">JKU59*$C$64*$C$65</f>
        <v>0</v>
      </c>
      <c r="JKW65" s="1366">
        <f t="shared" ref="JKW65" si="3558">JKW59*$C$64*$C$65</f>
        <v>0</v>
      </c>
      <c r="JKY65" s="1366">
        <f t="shared" ref="JKY65" si="3559">JKY59*$C$64*$C$65</f>
        <v>0</v>
      </c>
      <c r="JLA65" s="1366">
        <f t="shared" ref="JLA65" si="3560">JLA59*$C$64*$C$65</f>
        <v>0</v>
      </c>
      <c r="JLC65" s="1366">
        <f t="shared" ref="JLC65" si="3561">JLC59*$C$64*$C$65</f>
        <v>0</v>
      </c>
      <c r="JLE65" s="1366">
        <f t="shared" ref="JLE65" si="3562">JLE59*$C$64*$C$65</f>
        <v>0</v>
      </c>
      <c r="JLG65" s="1366">
        <f t="shared" ref="JLG65" si="3563">JLG59*$C$64*$C$65</f>
        <v>0</v>
      </c>
      <c r="JLI65" s="1366">
        <f t="shared" ref="JLI65" si="3564">JLI59*$C$64*$C$65</f>
        <v>0</v>
      </c>
      <c r="JLK65" s="1366">
        <f t="shared" ref="JLK65" si="3565">JLK59*$C$64*$C$65</f>
        <v>0</v>
      </c>
      <c r="JLM65" s="1366">
        <f t="shared" ref="JLM65" si="3566">JLM59*$C$64*$C$65</f>
        <v>0</v>
      </c>
      <c r="JLO65" s="1366">
        <f t="shared" ref="JLO65" si="3567">JLO59*$C$64*$C$65</f>
        <v>0</v>
      </c>
      <c r="JLQ65" s="1366">
        <f t="shared" ref="JLQ65" si="3568">JLQ59*$C$64*$C$65</f>
        <v>0</v>
      </c>
      <c r="JLS65" s="1366">
        <f t="shared" ref="JLS65" si="3569">JLS59*$C$64*$C$65</f>
        <v>0</v>
      </c>
      <c r="JLU65" s="1366">
        <f t="shared" ref="JLU65" si="3570">JLU59*$C$64*$C$65</f>
        <v>0</v>
      </c>
      <c r="JLW65" s="1366">
        <f t="shared" ref="JLW65" si="3571">JLW59*$C$64*$C$65</f>
        <v>0</v>
      </c>
      <c r="JLY65" s="1366">
        <f t="shared" ref="JLY65" si="3572">JLY59*$C$64*$C$65</f>
        <v>0</v>
      </c>
      <c r="JMA65" s="1366">
        <f t="shared" ref="JMA65" si="3573">JMA59*$C$64*$C$65</f>
        <v>0</v>
      </c>
      <c r="JMC65" s="1366">
        <f t="shared" ref="JMC65" si="3574">JMC59*$C$64*$C$65</f>
        <v>0</v>
      </c>
      <c r="JME65" s="1366">
        <f t="shared" ref="JME65" si="3575">JME59*$C$64*$C$65</f>
        <v>0</v>
      </c>
      <c r="JMG65" s="1366">
        <f t="shared" ref="JMG65" si="3576">JMG59*$C$64*$C$65</f>
        <v>0</v>
      </c>
      <c r="JMI65" s="1366">
        <f t="shared" ref="JMI65" si="3577">JMI59*$C$64*$C$65</f>
        <v>0</v>
      </c>
      <c r="JMK65" s="1366">
        <f t="shared" ref="JMK65" si="3578">JMK59*$C$64*$C$65</f>
        <v>0</v>
      </c>
      <c r="JMM65" s="1366">
        <f t="shared" ref="JMM65" si="3579">JMM59*$C$64*$C$65</f>
        <v>0</v>
      </c>
      <c r="JMO65" s="1366">
        <f t="shared" ref="JMO65" si="3580">JMO59*$C$64*$C$65</f>
        <v>0</v>
      </c>
      <c r="JMQ65" s="1366">
        <f t="shared" ref="JMQ65" si="3581">JMQ59*$C$64*$C$65</f>
        <v>0</v>
      </c>
      <c r="JMS65" s="1366">
        <f t="shared" ref="JMS65" si="3582">JMS59*$C$64*$C$65</f>
        <v>0</v>
      </c>
      <c r="JMU65" s="1366">
        <f t="shared" ref="JMU65" si="3583">JMU59*$C$64*$C$65</f>
        <v>0</v>
      </c>
      <c r="JMW65" s="1366">
        <f t="shared" ref="JMW65" si="3584">JMW59*$C$64*$C$65</f>
        <v>0</v>
      </c>
      <c r="JMY65" s="1366">
        <f t="shared" ref="JMY65" si="3585">JMY59*$C$64*$C$65</f>
        <v>0</v>
      </c>
      <c r="JNA65" s="1366">
        <f t="shared" ref="JNA65" si="3586">JNA59*$C$64*$C$65</f>
        <v>0</v>
      </c>
      <c r="JNC65" s="1366">
        <f t="shared" ref="JNC65" si="3587">JNC59*$C$64*$C$65</f>
        <v>0</v>
      </c>
      <c r="JNE65" s="1366">
        <f t="shared" ref="JNE65" si="3588">JNE59*$C$64*$C$65</f>
        <v>0</v>
      </c>
      <c r="JNG65" s="1366">
        <f t="shared" ref="JNG65" si="3589">JNG59*$C$64*$C$65</f>
        <v>0</v>
      </c>
      <c r="JNI65" s="1366">
        <f t="shared" ref="JNI65" si="3590">JNI59*$C$64*$C$65</f>
        <v>0</v>
      </c>
      <c r="JNK65" s="1366">
        <f t="shared" ref="JNK65" si="3591">JNK59*$C$64*$C$65</f>
        <v>0</v>
      </c>
      <c r="JNM65" s="1366">
        <f t="shared" ref="JNM65" si="3592">JNM59*$C$64*$C$65</f>
        <v>0</v>
      </c>
      <c r="JNO65" s="1366">
        <f t="shared" ref="JNO65" si="3593">JNO59*$C$64*$C$65</f>
        <v>0</v>
      </c>
      <c r="JNQ65" s="1366">
        <f t="shared" ref="JNQ65" si="3594">JNQ59*$C$64*$C$65</f>
        <v>0</v>
      </c>
      <c r="JNS65" s="1366">
        <f t="shared" ref="JNS65" si="3595">JNS59*$C$64*$C$65</f>
        <v>0</v>
      </c>
      <c r="JNU65" s="1366">
        <f t="shared" ref="JNU65" si="3596">JNU59*$C$64*$C$65</f>
        <v>0</v>
      </c>
      <c r="JNW65" s="1366">
        <f t="shared" ref="JNW65" si="3597">JNW59*$C$64*$C$65</f>
        <v>0</v>
      </c>
      <c r="JNY65" s="1366">
        <f t="shared" ref="JNY65" si="3598">JNY59*$C$64*$C$65</f>
        <v>0</v>
      </c>
      <c r="JOA65" s="1366">
        <f t="shared" ref="JOA65" si="3599">JOA59*$C$64*$C$65</f>
        <v>0</v>
      </c>
      <c r="JOC65" s="1366">
        <f t="shared" ref="JOC65" si="3600">JOC59*$C$64*$C$65</f>
        <v>0</v>
      </c>
      <c r="JOE65" s="1366">
        <f t="shared" ref="JOE65" si="3601">JOE59*$C$64*$C$65</f>
        <v>0</v>
      </c>
      <c r="JOG65" s="1366">
        <f t="shared" ref="JOG65" si="3602">JOG59*$C$64*$C$65</f>
        <v>0</v>
      </c>
      <c r="JOI65" s="1366">
        <f t="shared" ref="JOI65" si="3603">JOI59*$C$64*$C$65</f>
        <v>0</v>
      </c>
      <c r="JOK65" s="1366">
        <f t="shared" ref="JOK65" si="3604">JOK59*$C$64*$C$65</f>
        <v>0</v>
      </c>
      <c r="JOM65" s="1366">
        <f t="shared" ref="JOM65" si="3605">JOM59*$C$64*$C$65</f>
        <v>0</v>
      </c>
      <c r="JOO65" s="1366">
        <f t="shared" ref="JOO65" si="3606">JOO59*$C$64*$C$65</f>
        <v>0</v>
      </c>
      <c r="JOQ65" s="1366">
        <f t="shared" ref="JOQ65" si="3607">JOQ59*$C$64*$C$65</f>
        <v>0</v>
      </c>
      <c r="JOS65" s="1366">
        <f t="shared" ref="JOS65" si="3608">JOS59*$C$64*$C$65</f>
        <v>0</v>
      </c>
      <c r="JOU65" s="1366">
        <f t="shared" ref="JOU65" si="3609">JOU59*$C$64*$C$65</f>
        <v>0</v>
      </c>
      <c r="JOW65" s="1366">
        <f t="shared" ref="JOW65" si="3610">JOW59*$C$64*$C$65</f>
        <v>0</v>
      </c>
      <c r="JOY65" s="1366">
        <f t="shared" ref="JOY65" si="3611">JOY59*$C$64*$C$65</f>
        <v>0</v>
      </c>
      <c r="JPA65" s="1366">
        <f t="shared" ref="JPA65" si="3612">JPA59*$C$64*$C$65</f>
        <v>0</v>
      </c>
      <c r="JPC65" s="1366">
        <f t="shared" ref="JPC65" si="3613">JPC59*$C$64*$C$65</f>
        <v>0</v>
      </c>
      <c r="JPE65" s="1366">
        <f t="shared" ref="JPE65" si="3614">JPE59*$C$64*$C$65</f>
        <v>0</v>
      </c>
      <c r="JPG65" s="1366">
        <f t="shared" ref="JPG65" si="3615">JPG59*$C$64*$C$65</f>
        <v>0</v>
      </c>
      <c r="JPI65" s="1366">
        <f t="shared" ref="JPI65" si="3616">JPI59*$C$64*$C$65</f>
        <v>0</v>
      </c>
      <c r="JPK65" s="1366">
        <f t="shared" ref="JPK65" si="3617">JPK59*$C$64*$C$65</f>
        <v>0</v>
      </c>
      <c r="JPM65" s="1366">
        <f t="shared" ref="JPM65" si="3618">JPM59*$C$64*$C$65</f>
        <v>0</v>
      </c>
      <c r="JPO65" s="1366">
        <f t="shared" ref="JPO65" si="3619">JPO59*$C$64*$C$65</f>
        <v>0</v>
      </c>
      <c r="JPQ65" s="1366">
        <f t="shared" ref="JPQ65" si="3620">JPQ59*$C$64*$C$65</f>
        <v>0</v>
      </c>
      <c r="JPS65" s="1366">
        <f t="shared" ref="JPS65" si="3621">JPS59*$C$64*$C$65</f>
        <v>0</v>
      </c>
      <c r="JPU65" s="1366">
        <f t="shared" ref="JPU65" si="3622">JPU59*$C$64*$C$65</f>
        <v>0</v>
      </c>
      <c r="JPW65" s="1366">
        <f t="shared" ref="JPW65" si="3623">JPW59*$C$64*$C$65</f>
        <v>0</v>
      </c>
      <c r="JPY65" s="1366">
        <f t="shared" ref="JPY65" si="3624">JPY59*$C$64*$C$65</f>
        <v>0</v>
      </c>
      <c r="JQA65" s="1366">
        <f t="shared" ref="JQA65" si="3625">JQA59*$C$64*$C$65</f>
        <v>0</v>
      </c>
      <c r="JQC65" s="1366">
        <f t="shared" ref="JQC65" si="3626">JQC59*$C$64*$C$65</f>
        <v>0</v>
      </c>
      <c r="JQE65" s="1366">
        <f t="shared" ref="JQE65" si="3627">JQE59*$C$64*$C$65</f>
        <v>0</v>
      </c>
      <c r="JQG65" s="1366">
        <f t="shared" ref="JQG65" si="3628">JQG59*$C$64*$C$65</f>
        <v>0</v>
      </c>
      <c r="JQI65" s="1366">
        <f t="shared" ref="JQI65" si="3629">JQI59*$C$64*$C$65</f>
        <v>0</v>
      </c>
      <c r="JQK65" s="1366">
        <f t="shared" ref="JQK65" si="3630">JQK59*$C$64*$C$65</f>
        <v>0</v>
      </c>
      <c r="JQM65" s="1366">
        <f t="shared" ref="JQM65" si="3631">JQM59*$C$64*$C$65</f>
        <v>0</v>
      </c>
      <c r="JQO65" s="1366">
        <f t="shared" ref="JQO65" si="3632">JQO59*$C$64*$C$65</f>
        <v>0</v>
      </c>
      <c r="JQQ65" s="1366">
        <f t="shared" ref="JQQ65" si="3633">JQQ59*$C$64*$C$65</f>
        <v>0</v>
      </c>
      <c r="JQS65" s="1366">
        <f t="shared" ref="JQS65" si="3634">JQS59*$C$64*$C$65</f>
        <v>0</v>
      </c>
      <c r="JQU65" s="1366">
        <f t="shared" ref="JQU65" si="3635">JQU59*$C$64*$C$65</f>
        <v>0</v>
      </c>
      <c r="JQW65" s="1366">
        <f t="shared" ref="JQW65" si="3636">JQW59*$C$64*$C$65</f>
        <v>0</v>
      </c>
      <c r="JQY65" s="1366">
        <f t="shared" ref="JQY65" si="3637">JQY59*$C$64*$C$65</f>
        <v>0</v>
      </c>
      <c r="JRA65" s="1366">
        <f t="shared" ref="JRA65" si="3638">JRA59*$C$64*$C$65</f>
        <v>0</v>
      </c>
      <c r="JRC65" s="1366">
        <f t="shared" ref="JRC65" si="3639">JRC59*$C$64*$C$65</f>
        <v>0</v>
      </c>
      <c r="JRE65" s="1366">
        <f t="shared" ref="JRE65" si="3640">JRE59*$C$64*$C$65</f>
        <v>0</v>
      </c>
      <c r="JRG65" s="1366">
        <f t="shared" ref="JRG65" si="3641">JRG59*$C$64*$C$65</f>
        <v>0</v>
      </c>
      <c r="JRI65" s="1366">
        <f t="shared" ref="JRI65" si="3642">JRI59*$C$64*$C$65</f>
        <v>0</v>
      </c>
      <c r="JRK65" s="1366">
        <f t="shared" ref="JRK65" si="3643">JRK59*$C$64*$C$65</f>
        <v>0</v>
      </c>
      <c r="JRM65" s="1366">
        <f t="shared" ref="JRM65" si="3644">JRM59*$C$64*$C$65</f>
        <v>0</v>
      </c>
      <c r="JRO65" s="1366">
        <f t="shared" ref="JRO65" si="3645">JRO59*$C$64*$C$65</f>
        <v>0</v>
      </c>
      <c r="JRQ65" s="1366">
        <f t="shared" ref="JRQ65" si="3646">JRQ59*$C$64*$C$65</f>
        <v>0</v>
      </c>
      <c r="JRS65" s="1366">
        <f t="shared" ref="JRS65" si="3647">JRS59*$C$64*$C$65</f>
        <v>0</v>
      </c>
      <c r="JRU65" s="1366">
        <f t="shared" ref="JRU65" si="3648">JRU59*$C$64*$C$65</f>
        <v>0</v>
      </c>
      <c r="JRW65" s="1366">
        <f t="shared" ref="JRW65" si="3649">JRW59*$C$64*$C$65</f>
        <v>0</v>
      </c>
      <c r="JRY65" s="1366">
        <f t="shared" ref="JRY65" si="3650">JRY59*$C$64*$C$65</f>
        <v>0</v>
      </c>
      <c r="JSA65" s="1366">
        <f t="shared" ref="JSA65" si="3651">JSA59*$C$64*$C$65</f>
        <v>0</v>
      </c>
      <c r="JSC65" s="1366">
        <f t="shared" ref="JSC65" si="3652">JSC59*$C$64*$C$65</f>
        <v>0</v>
      </c>
      <c r="JSE65" s="1366">
        <f t="shared" ref="JSE65" si="3653">JSE59*$C$64*$C$65</f>
        <v>0</v>
      </c>
      <c r="JSG65" s="1366">
        <f t="shared" ref="JSG65" si="3654">JSG59*$C$64*$C$65</f>
        <v>0</v>
      </c>
      <c r="JSI65" s="1366">
        <f t="shared" ref="JSI65" si="3655">JSI59*$C$64*$C$65</f>
        <v>0</v>
      </c>
      <c r="JSK65" s="1366">
        <f t="shared" ref="JSK65" si="3656">JSK59*$C$64*$C$65</f>
        <v>0</v>
      </c>
      <c r="JSM65" s="1366">
        <f t="shared" ref="JSM65" si="3657">JSM59*$C$64*$C$65</f>
        <v>0</v>
      </c>
      <c r="JSO65" s="1366">
        <f t="shared" ref="JSO65" si="3658">JSO59*$C$64*$C$65</f>
        <v>0</v>
      </c>
      <c r="JSQ65" s="1366">
        <f t="shared" ref="JSQ65" si="3659">JSQ59*$C$64*$C$65</f>
        <v>0</v>
      </c>
      <c r="JSS65" s="1366">
        <f t="shared" ref="JSS65" si="3660">JSS59*$C$64*$C$65</f>
        <v>0</v>
      </c>
      <c r="JSU65" s="1366">
        <f t="shared" ref="JSU65" si="3661">JSU59*$C$64*$C$65</f>
        <v>0</v>
      </c>
      <c r="JSW65" s="1366">
        <f t="shared" ref="JSW65" si="3662">JSW59*$C$64*$C$65</f>
        <v>0</v>
      </c>
      <c r="JSY65" s="1366">
        <f t="shared" ref="JSY65" si="3663">JSY59*$C$64*$C$65</f>
        <v>0</v>
      </c>
      <c r="JTA65" s="1366">
        <f t="shared" ref="JTA65" si="3664">JTA59*$C$64*$C$65</f>
        <v>0</v>
      </c>
      <c r="JTC65" s="1366">
        <f t="shared" ref="JTC65" si="3665">JTC59*$C$64*$C$65</f>
        <v>0</v>
      </c>
      <c r="JTE65" s="1366">
        <f t="shared" ref="JTE65" si="3666">JTE59*$C$64*$C$65</f>
        <v>0</v>
      </c>
      <c r="JTG65" s="1366">
        <f t="shared" ref="JTG65" si="3667">JTG59*$C$64*$C$65</f>
        <v>0</v>
      </c>
      <c r="JTI65" s="1366">
        <f t="shared" ref="JTI65" si="3668">JTI59*$C$64*$C$65</f>
        <v>0</v>
      </c>
      <c r="JTK65" s="1366">
        <f t="shared" ref="JTK65" si="3669">JTK59*$C$64*$C$65</f>
        <v>0</v>
      </c>
      <c r="JTM65" s="1366">
        <f t="shared" ref="JTM65" si="3670">JTM59*$C$64*$C$65</f>
        <v>0</v>
      </c>
      <c r="JTO65" s="1366">
        <f t="shared" ref="JTO65" si="3671">JTO59*$C$64*$C$65</f>
        <v>0</v>
      </c>
      <c r="JTQ65" s="1366">
        <f t="shared" ref="JTQ65" si="3672">JTQ59*$C$64*$C$65</f>
        <v>0</v>
      </c>
      <c r="JTS65" s="1366">
        <f t="shared" ref="JTS65" si="3673">JTS59*$C$64*$C$65</f>
        <v>0</v>
      </c>
      <c r="JTU65" s="1366">
        <f t="shared" ref="JTU65" si="3674">JTU59*$C$64*$C$65</f>
        <v>0</v>
      </c>
      <c r="JTW65" s="1366">
        <f t="shared" ref="JTW65" si="3675">JTW59*$C$64*$C$65</f>
        <v>0</v>
      </c>
      <c r="JTY65" s="1366">
        <f t="shared" ref="JTY65" si="3676">JTY59*$C$64*$C$65</f>
        <v>0</v>
      </c>
      <c r="JUA65" s="1366">
        <f t="shared" ref="JUA65" si="3677">JUA59*$C$64*$C$65</f>
        <v>0</v>
      </c>
      <c r="JUC65" s="1366">
        <f t="shared" ref="JUC65" si="3678">JUC59*$C$64*$C$65</f>
        <v>0</v>
      </c>
      <c r="JUE65" s="1366">
        <f t="shared" ref="JUE65" si="3679">JUE59*$C$64*$C$65</f>
        <v>0</v>
      </c>
      <c r="JUG65" s="1366">
        <f t="shared" ref="JUG65" si="3680">JUG59*$C$64*$C$65</f>
        <v>0</v>
      </c>
      <c r="JUI65" s="1366">
        <f t="shared" ref="JUI65" si="3681">JUI59*$C$64*$C$65</f>
        <v>0</v>
      </c>
      <c r="JUK65" s="1366">
        <f t="shared" ref="JUK65" si="3682">JUK59*$C$64*$C$65</f>
        <v>0</v>
      </c>
      <c r="JUM65" s="1366">
        <f t="shared" ref="JUM65" si="3683">JUM59*$C$64*$C$65</f>
        <v>0</v>
      </c>
      <c r="JUO65" s="1366">
        <f t="shared" ref="JUO65" si="3684">JUO59*$C$64*$C$65</f>
        <v>0</v>
      </c>
      <c r="JUQ65" s="1366">
        <f t="shared" ref="JUQ65" si="3685">JUQ59*$C$64*$C$65</f>
        <v>0</v>
      </c>
      <c r="JUS65" s="1366">
        <f t="shared" ref="JUS65" si="3686">JUS59*$C$64*$C$65</f>
        <v>0</v>
      </c>
      <c r="JUU65" s="1366">
        <f t="shared" ref="JUU65" si="3687">JUU59*$C$64*$C$65</f>
        <v>0</v>
      </c>
      <c r="JUW65" s="1366">
        <f t="shared" ref="JUW65" si="3688">JUW59*$C$64*$C$65</f>
        <v>0</v>
      </c>
      <c r="JUY65" s="1366">
        <f t="shared" ref="JUY65" si="3689">JUY59*$C$64*$C$65</f>
        <v>0</v>
      </c>
      <c r="JVA65" s="1366">
        <f t="shared" ref="JVA65" si="3690">JVA59*$C$64*$C$65</f>
        <v>0</v>
      </c>
      <c r="JVC65" s="1366">
        <f t="shared" ref="JVC65" si="3691">JVC59*$C$64*$C$65</f>
        <v>0</v>
      </c>
      <c r="JVE65" s="1366">
        <f t="shared" ref="JVE65" si="3692">JVE59*$C$64*$C$65</f>
        <v>0</v>
      </c>
      <c r="JVG65" s="1366">
        <f t="shared" ref="JVG65" si="3693">JVG59*$C$64*$C$65</f>
        <v>0</v>
      </c>
      <c r="JVI65" s="1366">
        <f t="shared" ref="JVI65" si="3694">JVI59*$C$64*$C$65</f>
        <v>0</v>
      </c>
      <c r="JVK65" s="1366">
        <f t="shared" ref="JVK65" si="3695">JVK59*$C$64*$C$65</f>
        <v>0</v>
      </c>
      <c r="JVM65" s="1366">
        <f t="shared" ref="JVM65" si="3696">JVM59*$C$64*$C$65</f>
        <v>0</v>
      </c>
      <c r="JVO65" s="1366">
        <f t="shared" ref="JVO65" si="3697">JVO59*$C$64*$C$65</f>
        <v>0</v>
      </c>
      <c r="JVQ65" s="1366">
        <f t="shared" ref="JVQ65" si="3698">JVQ59*$C$64*$C$65</f>
        <v>0</v>
      </c>
      <c r="JVS65" s="1366">
        <f t="shared" ref="JVS65" si="3699">JVS59*$C$64*$C$65</f>
        <v>0</v>
      </c>
      <c r="JVU65" s="1366">
        <f t="shared" ref="JVU65" si="3700">JVU59*$C$64*$C$65</f>
        <v>0</v>
      </c>
      <c r="JVW65" s="1366">
        <f t="shared" ref="JVW65" si="3701">JVW59*$C$64*$C$65</f>
        <v>0</v>
      </c>
      <c r="JVY65" s="1366">
        <f t="shared" ref="JVY65" si="3702">JVY59*$C$64*$C$65</f>
        <v>0</v>
      </c>
      <c r="JWA65" s="1366">
        <f t="shared" ref="JWA65" si="3703">JWA59*$C$64*$C$65</f>
        <v>0</v>
      </c>
      <c r="JWC65" s="1366">
        <f t="shared" ref="JWC65" si="3704">JWC59*$C$64*$C$65</f>
        <v>0</v>
      </c>
      <c r="JWE65" s="1366">
        <f t="shared" ref="JWE65" si="3705">JWE59*$C$64*$C$65</f>
        <v>0</v>
      </c>
      <c r="JWG65" s="1366">
        <f t="shared" ref="JWG65" si="3706">JWG59*$C$64*$C$65</f>
        <v>0</v>
      </c>
      <c r="JWI65" s="1366">
        <f t="shared" ref="JWI65" si="3707">JWI59*$C$64*$C$65</f>
        <v>0</v>
      </c>
      <c r="JWK65" s="1366">
        <f t="shared" ref="JWK65" si="3708">JWK59*$C$64*$C$65</f>
        <v>0</v>
      </c>
      <c r="JWM65" s="1366">
        <f t="shared" ref="JWM65" si="3709">JWM59*$C$64*$C$65</f>
        <v>0</v>
      </c>
      <c r="JWO65" s="1366">
        <f t="shared" ref="JWO65" si="3710">JWO59*$C$64*$C$65</f>
        <v>0</v>
      </c>
      <c r="JWQ65" s="1366">
        <f t="shared" ref="JWQ65" si="3711">JWQ59*$C$64*$C$65</f>
        <v>0</v>
      </c>
      <c r="JWS65" s="1366">
        <f t="shared" ref="JWS65" si="3712">JWS59*$C$64*$C$65</f>
        <v>0</v>
      </c>
      <c r="JWU65" s="1366">
        <f t="shared" ref="JWU65" si="3713">JWU59*$C$64*$C$65</f>
        <v>0</v>
      </c>
      <c r="JWW65" s="1366">
        <f t="shared" ref="JWW65" si="3714">JWW59*$C$64*$C$65</f>
        <v>0</v>
      </c>
      <c r="JWY65" s="1366">
        <f t="shared" ref="JWY65" si="3715">JWY59*$C$64*$C$65</f>
        <v>0</v>
      </c>
      <c r="JXA65" s="1366">
        <f t="shared" ref="JXA65" si="3716">JXA59*$C$64*$C$65</f>
        <v>0</v>
      </c>
      <c r="JXC65" s="1366">
        <f t="shared" ref="JXC65" si="3717">JXC59*$C$64*$C$65</f>
        <v>0</v>
      </c>
      <c r="JXE65" s="1366">
        <f t="shared" ref="JXE65" si="3718">JXE59*$C$64*$C$65</f>
        <v>0</v>
      </c>
      <c r="JXG65" s="1366">
        <f t="shared" ref="JXG65" si="3719">JXG59*$C$64*$C$65</f>
        <v>0</v>
      </c>
      <c r="JXI65" s="1366">
        <f t="shared" ref="JXI65" si="3720">JXI59*$C$64*$C$65</f>
        <v>0</v>
      </c>
      <c r="JXK65" s="1366">
        <f t="shared" ref="JXK65" si="3721">JXK59*$C$64*$C$65</f>
        <v>0</v>
      </c>
      <c r="JXM65" s="1366">
        <f t="shared" ref="JXM65" si="3722">JXM59*$C$64*$C$65</f>
        <v>0</v>
      </c>
      <c r="JXO65" s="1366">
        <f t="shared" ref="JXO65" si="3723">JXO59*$C$64*$C$65</f>
        <v>0</v>
      </c>
      <c r="JXQ65" s="1366">
        <f t="shared" ref="JXQ65" si="3724">JXQ59*$C$64*$C$65</f>
        <v>0</v>
      </c>
      <c r="JXS65" s="1366">
        <f t="shared" ref="JXS65" si="3725">JXS59*$C$64*$C$65</f>
        <v>0</v>
      </c>
      <c r="JXU65" s="1366">
        <f t="shared" ref="JXU65" si="3726">JXU59*$C$64*$C$65</f>
        <v>0</v>
      </c>
      <c r="JXW65" s="1366">
        <f t="shared" ref="JXW65" si="3727">JXW59*$C$64*$C$65</f>
        <v>0</v>
      </c>
      <c r="JXY65" s="1366">
        <f t="shared" ref="JXY65" si="3728">JXY59*$C$64*$C$65</f>
        <v>0</v>
      </c>
      <c r="JYA65" s="1366">
        <f t="shared" ref="JYA65" si="3729">JYA59*$C$64*$C$65</f>
        <v>0</v>
      </c>
      <c r="JYC65" s="1366">
        <f t="shared" ref="JYC65" si="3730">JYC59*$C$64*$C$65</f>
        <v>0</v>
      </c>
      <c r="JYE65" s="1366">
        <f t="shared" ref="JYE65" si="3731">JYE59*$C$64*$C$65</f>
        <v>0</v>
      </c>
      <c r="JYG65" s="1366">
        <f t="shared" ref="JYG65" si="3732">JYG59*$C$64*$C$65</f>
        <v>0</v>
      </c>
      <c r="JYI65" s="1366">
        <f t="shared" ref="JYI65" si="3733">JYI59*$C$64*$C$65</f>
        <v>0</v>
      </c>
      <c r="JYK65" s="1366">
        <f t="shared" ref="JYK65" si="3734">JYK59*$C$64*$C$65</f>
        <v>0</v>
      </c>
      <c r="JYM65" s="1366">
        <f t="shared" ref="JYM65" si="3735">JYM59*$C$64*$C$65</f>
        <v>0</v>
      </c>
      <c r="JYO65" s="1366">
        <f t="shared" ref="JYO65" si="3736">JYO59*$C$64*$C$65</f>
        <v>0</v>
      </c>
      <c r="JYQ65" s="1366">
        <f t="shared" ref="JYQ65" si="3737">JYQ59*$C$64*$C$65</f>
        <v>0</v>
      </c>
      <c r="JYS65" s="1366">
        <f t="shared" ref="JYS65" si="3738">JYS59*$C$64*$C$65</f>
        <v>0</v>
      </c>
      <c r="JYU65" s="1366">
        <f t="shared" ref="JYU65" si="3739">JYU59*$C$64*$C$65</f>
        <v>0</v>
      </c>
      <c r="JYW65" s="1366">
        <f t="shared" ref="JYW65" si="3740">JYW59*$C$64*$C$65</f>
        <v>0</v>
      </c>
      <c r="JYY65" s="1366">
        <f t="shared" ref="JYY65" si="3741">JYY59*$C$64*$C$65</f>
        <v>0</v>
      </c>
      <c r="JZA65" s="1366">
        <f t="shared" ref="JZA65" si="3742">JZA59*$C$64*$C$65</f>
        <v>0</v>
      </c>
      <c r="JZC65" s="1366">
        <f t="shared" ref="JZC65" si="3743">JZC59*$C$64*$C$65</f>
        <v>0</v>
      </c>
      <c r="JZE65" s="1366">
        <f t="shared" ref="JZE65" si="3744">JZE59*$C$64*$C$65</f>
        <v>0</v>
      </c>
      <c r="JZG65" s="1366">
        <f t="shared" ref="JZG65" si="3745">JZG59*$C$64*$C$65</f>
        <v>0</v>
      </c>
      <c r="JZI65" s="1366">
        <f t="shared" ref="JZI65" si="3746">JZI59*$C$64*$C$65</f>
        <v>0</v>
      </c>
      <c r="JZK65" s="1366">
        <f t="shared" ref="JZK65" si="3747">JZK59*$C$64*$C$65</f>
        <v>0</v>
      </c>
      <c r="JZM65" s="1366">
        <f t="shared" ref="JZM65" si="3748">JZM59*$C$64*$C$65</f>
        <v>0</v>
      </c>
      <c r="JZO65" s="1366">
        <f t="shared" ref="JZO65" si="3749">JZO59*$C$64*$C$65</f>
        <v>0</v>
      </c>
      <c r="JZQ65" s="1366">
        <f t="shared" ref="JZQ65" si="3750">JZQ59*$C$64*$C$65</f>
        <v>0</v>
      </c>
      <c r="JZS65" s="1366">
        <f t="shared" ref="JZS65" si="3751">JZS59*$C$64*$C$65</f>
        <v>0</v>
      </c>
      <c r="JZU65" s="1366">
        <f t="shared" ref="JZU65" si="3752">JZU59*$C$64*$C$65</f>
        <v>0</v>
      </c>
      <c r="JZW65" s="1366">
        <f t="shared" ref="JZW65" si="3753">JZW59*$C$64*$C$65</f>
        <v>0</v>
      </c>
      <c r="JZY65" s="1366">
        <f t="shared" ref="JZY65" si="3754">JZY59*$C$64*$C$65</f>
        <v>0</v>
      </c>
      <c r="KAA65" s="1366">
        <f t="shared" ref="KAA65" si="3755">KAA59*$C$64*$C$65</f>
        <v>0</v>
      </c>
      <c r="KAC65" s="1366">
        <f t="shared" ref="KAC65" si="3756">KAC59*$C$64*$C$65</f>
        <v>0</v>
      </c>
      <c r="KAE65" s="1366">
        <f t="shared" ref="KAE65" si="3757">KAE59*$C$64*$C$65</f>
        <v>0</v>
      </c>
      <c r="KAG65" s="1366">
        <f t="shared" ref="KAG65" si="3758">KAG59*$C$64*$C$65</f>
        <v>0</v>
      </c>
      <c r="KAI65" s="1366">
        <f t="shared" ref="KAI65" si="3759">KAI59*$C$64*$C$65</f>
        <v>0</v>
      </c>
      <c r="KAK65" s="1366">
        <f t="shared" ref="KAK65" si="3760">KAK59*$C$64*$C$65</f>
        <v>0</v>
      </c>
      <c r="KAM65" s="1366">
        <f t="shared" ref="KAM65" si="3761">KAM59*$C$64*$C$65</f>
        <v>0</v>
      </c>
      <c r="KAO65" s="1366">
        <f t="shared" ref="KAO65" si="3762">KAO59*$C$64*$C$65</f>
        <v>0</v>
      </c>
      <c r="KAQ65" s="1366">
        <f t="shared" ref="KAQ65" si="3763">KAQ59*$C$64*$C$65</f>
        <v>0</v>
      </c>
      <c r="KAS65" s="1366">
        <f t="shared" ref="KAS65" si="3764">KAS59*$C$64*$C$65</f>
        <v>0</v>
      </c>
      <c r="KAU65" s="1366">
        <f t="shared" ref="KAU65" si="3765">KAU59*$C$64*$C$65</f>
        <v>0</v>
      </c>
      <c r="KAW65" s="1366">
        <f t="shared" ref="KAW65" si="3766">KAW59*$C$64*$C$65</f>
        <v>0</v>
      </c>
      <c r="KAY65" s="1366">
        <f t="shared" ref="KAY65" si="3767">KAY59*$C$64*$C$65</f>
        <v>0</v>
      </c>
      <c r="KBA65" s="1366">
        <f t="shared" ref="KBA65" si="3768">KBA59*$C$64*$C$65</f>
        <v>0</v>
      </c>
      <c r="KBC65" s="1366">
        <f t="shared" ref="KBC65" si="3769">KBC59*$C$64*$C$65</f>
        <v>0</v>
      </c>
      <c r="KBE65" s="1366">
        <f t="shared" ref="KBE65" si="3770">KBE59*$C$64*$C$65</f>
        <v>0</v>
      </c>
      <c r="KBG65" s="1366">
        <f t="shared" ref="KBG65" si="3771">KBG59*$C$64*$C$65</f>
        <v>0</v>
      </c>
      <c r="KBI65" s="1366">
        <f t="shared" ref="KBI65" si="3772">KBI59*$C$64*$C$65</f>
        <v>0</v>
      </c>
      <c r="KBK65" s="1366">
        <f t="shared" ref="KBK65" si="3773">KBK59*$C$64*$C$65</f>
        <v>0</v>
      </c>
      <c r="KBM65" s="1366">
        <f t="shared" ref="KBM65" si="3774">KBM59*$C$64*$C$65</f>
        <v>0</v>
      </c>
      <c r="KBO65" s="1366">
        <f t="shared" ref="KBO65" si="3775">KBO59*$C$64*$C$65</f>
        <v>0</v>
      </c>
      <c r="KBQ65" s="1366">
        <f t="shared" ref="KBQ65" si="3776">KBQ59*$C$64*$C$65</f>
        <v>0</v>
      </c>
      <c r="KBS65" s="1366">
        <f t="shared" ref="KBS65" si="3777">KBS59*$C$64*$C$65</f>
        <v>0</v>
      </c>
      <c r="KBU65" s="1366">
        <f t="shared" ref="KBU65" si="3778">KBU59*$C$64*$C$65</f>
        <v>0</v>
      </c>
      <c r="KBW65" s="1366">
        <f t="shared" ref="KBW65" si="3779">KBW59*$C$64*$C$65</f>
        <v>0</v>
      </c>
      <c r="KBY65" s="1366">
        <f t="shared" ref="KBY65" si="3780">KBY59*$C$64*$C$65</f>
        <v>0</v>
      </c>
      <c r="KCA65" s="1366">
        <f t="shared" ref="KCA65" si="3781">KCA59*$C$64*$C$65</f>
        <v>0</v>
      </c>
      <c r="KCC65" s="1366">
        <f t="shared" ref="KCC65" si="3782">KCC59*$C$64*$C$65</f>
        <v>0</v>
      </c>
      <c r="KCE65" s="1366">
        <f t="shared" ref="KCE65" si="3783">KCE59*$C$64*$C$65</f>
        <v>0</v>
      </c>
      <c r="KCG65" s="1366">
        <f t="shared" ref="KCG65" si="3784">KCG59*$C$64*$C$65</f>
        <v>0</v>
      </c>
      <c r="KCI65" s="1366">
        <f t="shared" ref="KCI65" si="3785">KCI59*$C$64*$C$65</f>
        <v>0</v>
      </c>
      <c r="KCK65" s="1366">
        <f t="shared" ref="KCK65" si="3786">KCK59*$C$64*$C$65</f>
        <v>0</v>
      </c>
      <c r="KCM65" s="1366">
        <f t="shared" ref="KCM65" si="3787">KCM59*$C$64*$C$65</f>
        <v>0</v>
      </c>
      <c r="KCO65" s="1366">
        <f t="shared" ref="KCO65" si="3788">KCO59*$C$64*$C$65</f>
        <v>0</v>
      </c>
      <c r="KCQ65" s="1366">
        <f t="shared" ref="KCQ65" si="3789">KCQ59*$C$64*$C$65</f>
        <v>0</v>
      </c>
      <c r="KCS65" s="1366">
        <f t="shared" ref="KCS65" si="3790">KCS59*$C$64*$C$65</f>
        <v>0</v>
      </c>
      <c r="KCU65" s="1366">
        <f t="shared" ref="KCU65" si="3791">KCU59*$C$64*$C$65</f>
        <v>0</v>
      </c>
      <c r="KCW65" s="1366">
        <f t="shared" ref="KCW65" si="3792">KCW59*$C$64*$C$65</f>
        <v>0</v>
      </c>
      <c r="KCY65" s="1366">
        <f t="shared" ref="KCY65" si="3793">KCY59*$C$64*$C$65</f>
        <v>0</v>
      </c>
      <c r="KDA65" s="1366">
        <f t="shared" ref="KDA65" si="3794">KDA59*$C$64*$C$65</f>
        <v>0</v>
      </c>
      <c r="KDC65" s="1366">
        <f t="shared" ref="KDC65" si="3795">KDC59*$C$64*$C$65</f>
        <v>0</v>
      </c>
      <c r="KDE65" s="1366">
        <f t="shared" ref="KDE65" si="3796">KDE59*$C$64*$C$65</f>
        <v>0</v>
      </c>
      <c r="KDG65" s="1366">
        <f t="shared" ref="KDG65" si="3797">KDG59*$C$64*$C$65</f>
        <v>0</v>
      </c>
      <c r="KDI65" s="1366">
        <f t="shared" ref="KDI65" si="3798">KDI59*$C$64*$C$65</f>
        <v>0</v>
      </c>
      <c r="KDK65" s="1366">
        <f t="shared" ref="KDK65" si="3799">KDK59*$C$64*$C$65</f>
        <v>0</v>
      </c>
      <c r="KDM65" s="1366">
        <f t="shared" ref="KDM65" si="3800">KDM59*$C$64*$C$65</f>
        <v>0</v>
      </c>
      <c r="KDO65" s="1366">
        <f t="shared" ref="KDO65" si="3801">KDO59*$C$64*$C$65</f>
        <v>0</v>
      </c>
      <c r="KDQ65" s="1366">
        <f t="shared" ref="KDQ65" si="3802">KDQ59*$C$64*$C$65</f>
        <v>0</v>
      </c>
      <c r="KDS65" s="1366">
        <f t="shared" ref="KDS65" si="3803">KDS59*$C$64*$C$65</f>
        <v>0</v>
      </c>
      <c r="KDU65" s="1366">
        <f t="shared" ref="KDU65" si="3804">KDU59*$C$64*$C$65</f>
        <v>0</v>
      </c>
      <c r="KDW65" s="1366">
        <f t="shared" ref="KDW65" si="3805">KDW59*$C$64*$C$65</f>
        <v>0</v>
      </c>
      <c r="KDY65" s="1366">
        <f t="shared" ref="KDY65" si="3806">KDY59*$C$64*$C$65</f>
        <v>0</v>
      </c>
      <c r="KEA65" s="1366">
        <f t="shared" ref="KEA65" si="3807">KEA59*$C$64*$C$65</f>
        <v>0</v>
      </c>
      <c r="KEC65" s="1366">
        <f t="shared" ref="KEC65" si="3808">KEC59*$C$64*$C$65</f>
        <v>0</v>
      </c>
      <c r="KEE65" s="1366">
        <f t="shared" ref="KEE65" si="3809">KEE59*$C$64*$C$65</f>
        <v>0</v>
      </c>
      <c r="KEG65" s="1366">
        <f t="shared" ref="KEG65" si="3810">KEG59*$C$64*$C$65</f>
        <v>0</v>
      </c>
      <c r="KEI65" s="1366">
        <f t="shared" ref="KEI65" si="3811">KEI59*$C$64*$C$65</f>
        <v>0</v>
      </c>
      <c r="KEK65" s="1366">
        <f t="shared" ref="KEK65" si="3812">KEK59*$C$64*$C$65</f>
        <v>0</v>
      </c>
      <c r="KEM65" s="1366">
        <f t="shared" ref="KEM65" si="3813">KEM59*$C$64*$C$65</f>
        <v>0</v>
      </c>
      <c r="KEO65" s="1366">
        <f t="shared" ref="KEO65" si="3814">KEO59*$C$64*$C$65</f>
        <v>0</v>
      </c>
      <c r="KEQ65" s="1366">
        <f t="shared" ref="KEQ65" si="3815">KEQ59*$C$64*$C$65</f>
        <v>0</v>
      </c>
      <c r="KES65" s="1366">
        <f t="shared" ref="KES65" si="3816">KES59*$C$64*$C$65</f>
        <v>0</v>
      </c>
      <c r="KEU65" s="1366">
        <f t="shared" ref="KEU65" si="3817">KEU59*$C$64*$C$65</f>
        <v>0</v>
      </c>
      <c r="KEW65" s="1366">
        <f t="shared" ref="KEW65" si="3818">KEW59*$C$64*$C$65</f>
        <v>0</v>
      </c>
      <c r="KEY65" s="1366">
        <f t="shared" ref="KEY65" si="3819">KEY59*$C$64*$C$65</f>
        <v>0</v>
      </c>
      <c r="KFA65" s="1366">
        <f t="shared" ref="KFA65" si="3820">KFA59*$C$64*$C$65</f>
        <v>0</v>
      </c>
      <c r="KFC65" s="1366">
        <f t="shared" ref="KFC65" si="3821">KFC59*$C$64*$C$65</f>
        <v>0</v>
      </c>
      <c r="KFE65" s="1366">
        <f t="shared" ref="KFE65" si="3822">KFE59*$C$64*$C$65</f>
        <v>0</v>
      </c>
      <c r="KFG65" s="1366">
        <f t="shared" ref="KFG65" si="3823">KFG59*$C$64*$C$65</f>
        <v>0</v>
      </c>
      <c r="KFI65" s="1366">
        <f t="shared" ref="KFI65" si="3824">KFI59*$C$64*$C$65</f>
        <v>0</v>
      </c>
      <c r="KFK65" s="1366">
        <f t="shared" ref="KFK65" si="3825">KFK59*$C$64*$C$65</f>
        <v>0</v>
      </c>
      <c r="KFM65" s="1366">
        <f t="shared" ref="KFM65" si="3826">KFM59*$C$64*$C$65</f>
        <v>0</v>
      </c>
      <c r="KFO65" s="1366">
        <f t="shared" ref="KFO65" si="3827">KFO59*$C$64*$C$65</f>
        <v>0</v>
      </c>
      <c r="KFQ65" s="1366">
        <f t="shared" ref="KFQ65" si="3828">KFQ59*$C$64*$C$65</f>
        <v>0</v>
      </c>
      <c r="KFS65" s="1366">
        <f t="shared" ref="KFS65" si="3829">KFS59*$C$64*$C$65</f>
        <v>0</v>
      </c>
      <c r="KFU65" s="1366">
        <f t="shared" ref="KFU65" si="3830">KFU59*$C$64*$C$65</f>
        <v>0</v>
      </c>
      <c r="KFW65" s="1366">
        <f t="shared" ref="KFW65" si="3831">KFW59*$C$64*$C$65</f>
        <v>0</v>
      </c>
      <c r="KFY65" s="1366">
        <f t="shared" ref="KFY65" si="3832">KFY59*$C$64*$C$65</f>
        <v>0</v>
      </c>
      <c r="KGA65" s="1366">
        <f t="shared" ref="KGA65" si="3833">KGA59*$C$64*$C$65</f>
        <v>0</v>
      </c>
      <c r="KGC65" s="1366">
        <f t="shared" ref="KGC65" si="3834">KGC59*$C$64*$C$65</f>
        <v>0</v>
      </c>
      <c r="KGE65" s="1366">
        <f t="shared" ref="KGE65" si="3835">KGE59*$C$64*$C$65</f>
        <v>0</v>
      </c>
      <c r="KGG65" s="1366">
        <f t="shared" ref="KGG65" si="3836">KGG59*$C$64*$C$65</f>
        <v>0</v>
      </c>
      <c r="KGI65" s="1366">
        <f t="shared" ref="KGI65" si="3837">KGI59*$C$64*$C$65</f>
        <v>0</v>
      </c>
      <c r="KGK65" s="1366">
        <f t="shared" ref="KGK65" si="3838">KGK59*$C$64*$C$65</f>
        <v>0</v>
      </c>
      <c r="KGM65" s="1366">
        <f t="shared" ref="KGM65" si="3839">KGM59*$C$64*$C$65</f>
        <v>0</v>
      </c>
      <c r="KGO65" s="1366">
        <f t="shared" ref="KGO65" si="3840">KGO59*$C$64*$C$65</f>
        <v>0</v>
      </c>
      <c r="KGQ65" s="1366">
        <f t="shared" ref="KGQ65" si="3841">KGQ59*$C$64*$C$65</f>
        <v>0</v>
      </c>
      <c r="KGS65" s="1366">
        <f t="shared" ref="KGS65" si="3842">KGS59*$C$64*$C$65</f>
        <v>0</v>
      </c>
      <c r="KGU65" s="1366">
        <f t="shared" ref="KGU65" si="3843">KGU59*$C$64*$C$65</f>
        <v>0</v>
      </c>
      <c r="KGW65" s="1366">
        <f t="shared" ref="KGW65" si="3844">KGW59*$C$64*$C$65</f>
        <v>0</v>
      </c>
      <c r="KGY65" s="1366">
        <f t="shared" ref="KGY65" si="3845">KGY59*$C$64*$C$65</f>
        <v>0</v>
      </c>
      <c r="KHA65" s="1366">
        <f t="shared" ref="KHA65" si="3846">KHA59*$C$64*$C$65</f>
        <v>0</v>
      </c>
      <c r="KHC65" s="1366">
        <f t="shared" ref="KHC65" si="3847">KHC59*$C$64*$C$65</f>
        <v>0</v>
      </c>
      <c r="KHE65" s="1366">
        <f t="shared" ref="KHE65" si="3848">KHE59*$C$64*$C$65</f>
        <v>0</v>
      </c>
      <c r="KHG65" s="1366">
        <f t="shared" ref="KHG65" si="3849">KHG59*$C$64*$C$65</f>
        <v>0</v>
      </c>
      <c r="KHI65" s="1366">
        <f t="shared" ref="KHI65" si="3850">KHI59*$C$64*$C$65</f>
        <v>0</v>
      </c>
      <c r="KHK65" s="1366">
        <f t="shared" ref="KHK65" si="3851">KHK59*$C$64*$C$65</f>
        <v>0</v>
      </c>
      <c r="KHM65" s="1366">
        <f t="shared" ref="KHM65" si="3852">KHM59*$C$64*$C$65</f>
        <v>0</v>
      </c>
      <c r="KHO65" s="1366">
        <f t="shared" ref="KHO65" si="3853">KHO59*$C$64*$C$65</f>
        <v>0</v>
      </c>
      <c r="KHQ65" s="1366">
        <f t="shared" ref="KHQ65" si="3854">KHQ59*$C$64*$C$65</f>
        <v>0</v>
      </c>
      <c r="KHS65" s="1366">
        <f t="shared" ref="KHS65" si="3855">KHS59*$C$64*$C$65</f>
        <v>0</v>
      </c>
      <c r="KHU65" s="1366">
        <f t="shared" ref="KHU65" si="3856">KHU59*$C$64*$C$65</f>
        <v>0</v>
      </c>
      <c r="KHW65" s="1366">
        <f t="shared" ref="KHW65" si="3857">KHW59*$C$64*$C$65</f>
        <v>0</v>
      </c>
      <c r="KHY65" s="1366">
        <f t="shared" ref="KHY65" si="3858">KHY59*$C$64*$C$65</f>
        <v>0</v>
      </c>
      <c r="KIA65" s="1366">
        <f t="shared" ref="KIA65" si="3859">KIA59*$C$64*$C$65</f>
        <v>0</v>
      </c>
      <c r="KIC65" s="1366">
        <f t="shared" ref="KIC65" si="3860">KIC59*$C$64*$C$65</f>
        <v>0</v>
      </c>
      <c r="KIE65" s="1366">
        <f t="shared" ref="KIE65" si="3861">KIE59*$C$64*$C$65</f>
        <v>0</v>
      </c>
      <c r="KIG65" s="1366">
        <f t="shared" ref="KIG65" si="3862">KIG59*$C$64*$C$65</f>
        <v>0</v>
      </c>
      <c r="KII65" s="1366">
        <f t="shared" ref="KII65" si="3863">KII59*$C$64*$C$65</f>
        <v>0</v>
      </c>
      <c r="KIK65" s="1366">
        <f t="shared" ref="KIK65" si="3864">KIK59*$C$64*$C$65</f>
        <v>0</v>
      </c>
      <c r="KIM65" s="1366">
        <f t="shared" ref="KIM65" si="3865">KIM59*$C$64*$C$65</f>
        <v>0</v>
      </c>
      <c r="KIO65" s="1366">
        <f t="shared" ref="KIO65" si="3866">KIO59*$C$64*$C$65</f>
        <v>0</v>
      </c>
      <c r="KIQ65" s="1366">
        <f t="shared" ref="KIQ65" si="3867">KIQ59*$C$64*$C$65</f>
        <v>0</v>
      </c>
      <c r="KIS65" s="1366">
        <f t="shared" ref="KIS65" si="3868">KIS59*$C$64*$C$65</f>
        <v>0</v>
      </c>
      <c r="KIU65" s="1366">
        <f t="shared" ref="KIU65" si="3869">KIU59*$C$64*$C$65</f>
        <v>0</v>
      </c>
      <c r="KIW65" s="1366">
        <f t="shared" ref="KIW65" si="3870">KIW59*$C$64*$C$65</f>
        <v>0</v>
      </c>
      <c r="KIY65" s="1366">
        <f t="shared" ref="KIY65" si="3871">KIY59*$C$64*$C$65</f>
        <v>0</v>
      </c>
      <c r="KJA65" s="1366">
        <f t="shared" ref="KJA65" si="3872">KJA59*$C$64*$C$65</f>
        <v>0</v>
      </c>
      <c r="KJC65" s="1366">
        <f t="shared" ref="KJC65" si="3873">KJC59*$C$64*$C$65</f>
        <v>0</v>
      </c>
      <c r="KJE65" s="1366">
        <f t="shared" ref="KJE65" si="3874">KJE59*$C$64*$C$65</f>
        <v>0</v>
      </c>
      <c r="KJG65" s="1366">
        <f t="shared" ref="KJG65" si="3875">KJG59*$C$64*$C$65</f>
        <v>0</v>
      </c>
      <c r="KJI65" s="1366">
        <f t="shared" ref="KJI65" si="3876">KJI59*$C$64*$C$65</f>
        <v>0</v>
      </c>
      <c r="KJK65" s="1366">
        <f t="shared" ref="KJK65" si="3877">KJK59*$C$64*$C$65</f>
        <v>0</v>
      </c>
      <c r="KJM65" s="1366">
        <f t="shared" ref="KJM65" si="3878">KJM59*$C$64*$C$65</f>
        <v>0</v>
      </c>
      <c r="KJO65" s="1366">
        <f t="shared" ref="KJO65" si="3879">KJO59*$C$64*$C$65</f>
        <v>0</v>
      </c>
      <c r="KJQ65" s="1366">
        <f t="shared" ref="KJQ65" si="3880">KJQ59*$C$64*$C$65</f>
        <v>0</v>
      </c>
      <c r="KJS65" s="1366">
        <f t="shared" ref="KJS65" si="3881">KJS59*$C$64*$C$65</f>
        <v>0</v>
      </c>
      <c r="KJU65" s="1366">
        <f t="shared" ref="KJU65" si="3882">KJU59*$C$64*$C$65</f>
        <v>0</v>
      </c>
      <c r="KJW65" s="1366">
        <f t="shared" ref="KJW65" si="3883">KJW59*$C$64*$C$65</f>
        <v>0</v>
      </c>
      <c r="KJY65" s="1366">
        <f t="shared" ref="KJY65" si="3884">KJY59*$C$64*$C$65</f>
        <v>0</v>
      </c>
      <c r="KKA65" s="1366">
        <f t="shared" ref="KKA65" si="3885">KKA59*$C$64*$C$65</f>
        <v>0</v>
      </c>
      <c r="KKC65" s="1366">
        <f t="shared" ref="KKC65" si="3886">KKC59*$C$64*$C$65</f>
        <v>0</v>
      </c>
      <c r="KKE65" s="1366">
        <f t="shared" ref="KKE65" si="3887">KKE59*$C$64*$C$65</f>
        <v>0</v>
      </c>
      <c r="KKG65" s="1366">
        <f t="shared" ref="KKG65" si="3888">KKG59*$C$64*$C$65</f>
        <v>0</v>
      </c>
      <c r="KKI65" s="1366">
        <f t="shared" ref="KKI65" si="3889">KKI59*$C$64*$C$65</f>
        <v>0</v>
      </c>
      <c r="KKK65" s="1366">
        <f t="shared" ref="KKK65" si="3890">KKK59*$C$64*$C$65</f>
        <v>0</v>
      </c>
      <c r="KKM65" s="1366">
        <f t="shared" ref="KKM65" si="3891">KKM59*$C$64*$C$65</f>
        <v>0</v>
      </c>
      <c r="KKO65" s="1366">
        <f t="shared" ref="KKO65" si="3892">KKO59*$C$64*$C$65</f>
        <v>0</v>
      </c>
      <c r="KKQ65" s="1366">
        <f t="shared" ref="KKQ65" si="3893">KKQ59*$C$64*$C$65</f>
        <v>0</v>
      </c>
      <c r="KKS65" s="1366">
        <f t="shared" ref="KKS65" si="3894">KKS59*$C$64*$C$65</f>
        <v>0</v>
      </c>
      <c r="KKU65" s="1366">
        <f t="shared" ref="KKU65" si="3895">KKU59*$C$64*$C$65</f>
        <v>0</v>
      </c>
      <c r="KKW65" s="1366">
        <f t="shared" ref="KKW65" si="3896">KKW59*$C$64*$C$65</f>
        <v>0</v>
      </c>
      <c r="KKY65" s="1366">
        <f t="shared" ref="KKY65" si="3897">KKY59*$C$64*$C$65</f>
        <v>0</v>
      </c>
      <c r="KLA65" s="1366">
        <f t="shared" ref="KLA65" si="3898">KLA59*$C$64*$C$65</f>
        <v>0</v>
      </c>
      <c r="KLC65" s="1366">
        <f t="shared" ref="KLC65" si="3899">KLC59*$C$64*$C$65</f>
        <v>0</v>
      </c>
      <c r="KLE65" s="1366">
        <f t="shared" ref="KLE65" si="3900">KLE59*$C$64*$C$65</f>
        <v>0</v>
      </c>
      <c r="KLG65" s="1366">
        <f t="shared" ref="KLG65" si="3901">KLG59*$C$64*$C$65</f>
        <v>0</v>
      </c>
      <c r="KLI65" s="1366">
        <f t="shared" ref="KLI65" si="3902">KLI59*$C$64*$C$65</f>
        <v>0</v>
      </c>
      <c r="KLK65" s="1366">
        <f t="shared" ref="KLK65" si="3903">KLK59*$C$64*$C$65</f>
        <v>0</v>
      </c>
      <c r="KLM65" s="1366">
        <f t="shared" ref="KLM65" si="3904">KLM59*$C$64*$C$65</f>
        <v>0</v>
      </c>
      <c r="KLO65" s="1366">
        <f t="shared" ref="KLO65" si="3905">KLO59*$C$64*$C$65</f>
        <v>0</v>
      </c>
      <c r="KLQ65" s="1366">
        <f t="shared" ref="KLQ65" si="3906">KLQ59*$C$64*$C$65</f>
        <v>0</v>
      </c>
      <c r="KLS65" s="1366">
        <f t="shared" ref="KLS65" si="3907">KLS59*$C$64*$C$65</f>
        <v>0</v>
      </c>
      <c r="KLU65" s="1366">
        <f t="shared" ref="KLU65" si="3908">KLU59*$C$64*$C$65</f>
        <v>0</v>
      </c>
      <c r="KLW65" s="1366">
        <f t="shared" ref="KLW65" si="3909">KLW59*$C$64*$C$65</f>
        <v>0</v>
      </c>
      <c r="KLY65" s="1366">
        <f t="shared" ref="KLY65" si="3910">KLY59*$C$64*$C$65</f>
        <v>0</v>
      </c>
      <c r="KMA65" s="1366">
        <f t="shared" ref="KMA65" si="3911">KMA59*$C$64*$C$65</f>
        <v>0</v>
      </c>
      <c r="KMC65" s="1366">
        <f t="shared" ref="KMC65" si="3912">KMC59*$C$64*$C$65</f>
        <v>0</v>
      </c>
      <c r="KME65" s="1366">
        <f t="shared" ref="KME65" si="3913">KME59*$C$64*$C$65</f>
        <v>0</v>
      </c>
      <c r="KMG65" s="1366">
        <f t="shared" ref="KMG65" si="3914">KMG59*$C$64*$C$65</f>
        <v>0</v>
      </c>
      <c r="KMI65" s="1366">
        <f t="shared" ref="KMI65" si="3915">KMI59*$C$64*$C$65</f>
        <v>0</v>
      </c>
      <c r="KMK65" s="1366">
        <f t="shared" ref="KMK65" si="3916">KMK59*$C$64*$C$65</f>
        <v>0</v>
      </c>
      <c r="KMM65" s="1366">
        <f t="shared" ref="KMM65" si="3917">KMM59*$C$64*$C$65</f>
        <v>0</v>
      </c>
      <c r="KMO65" s="1366">
        <f t="shared" ref="KMO65" si="3918">KMO59*$C$64*$C$65</f>
        <v>0</v>
      </c>
      <c r="KMQ65" s="1366">
        <f t="shared" ref="KMQ65" si="3919">KMQ59*$C$64*$C$65</f>
        <v>0</v>
      </c>
      <c r="KMS65" s="1366">
        <f t="shared" ref="KMS65" si="3920">KMS59*$C$64*$C$65</f>
        <v>0</v>
      </c>
      <c r="KMU65" s="1366">
        <f t="shared" ref="KMU65" si="3921">KMU59*$C$64*$C$65</f>
        <v>0</v>
      </c>
      <c r="KMW65" s="1366">
        <f t="shared" ref="KMW65" si="3922">KMW59*$C$64*$C$65</f>
        <v>0</v>
      </c>
      <c r="KMY65" s="1366">
        <f t="shared" ref="KMY65" si="3923">KMY59*$C$64*$C$65</f>
        <v>0</v>
      </c>
      <c r="KNA65" s="1366">
        <f t="shared" ref="KNA65" si="3924">KNA59*$C$64*$C$65</f>
        <v>0</v>
      </c>
      <c r="KNC65" s="1366">
        <f t="shared" ref="KNC65" si="3925">KNC59*$C$64*$C$65</f>
        <v>0</v>
      </c>
      <c r="KNE65" s="1366">
        <f t="shared" ref="KNE65" si="3926">KNE59*$C$64*$C$65</f>
        <v>0</v>
      </c>
      <c r="KNG65" s="1366">
        <f t="shared" ref="KNG65" si="3927">KNG59*$C$64*$C$65</f>
        <v>0</v>
      </c>
      <c r="KNI65" s="1366">
        <f t="shared" ref="KNI65" si="3928">KNI59*$C$64*$C$65</f>
        <v>0</v>
      </c>
      <c r="KNK65" s="1366">
        <f t="shared" ref="KNK65" si="3929">KNK59*$C$64*$C$65</f>
        <v>0</v>
      </c>
      <c r="KNM65" s="1366">
        <f t="shared" ref="KNM65" si="3930">KNM59*$C$64*$C$65</f>
        <v>0</v>
      </c>
      <c r="KNO65" s="1366">
        <f t="shared" ref="KNO65" si="3931">KNO59*$C$64*$C$65</f>
        <v>0</v>
      </c>
      <c r="KNQ65" s="1366">
        <f t="shared" ref="KNQ65" si="3932">KNQ59*$C$64*$C$65</f>
        <v>0</v>
      </c>
      <c r="KNS65" s="1366">
        <f t="shared" ref="KNS65" si="3933">KNS59*$C$64*$C$65</f>
        <v>0</v>
      </c>
      <c r="KNU65" s="1366">
        <f t="shared" ref="KNU65" si="3934">KNU59*$C$64*$C$65</f>
        <v>0</v>
      </c>
      <c r="KNW65" s="1366">
        <f t="shared" ref="KNW65" si="3935">KNW59*$C$64*$C$65</f>
        <v>0</v>
      </c>
      <c r="KNY65" s="1366">
        <f t="shared" ref="KNY65" si="3936">KNY59*$C$64*$C$65</f>
        <v>0</v>
      </c>
      <c r="KOA65" s="1366">
        <f t="shared" ref="KOA65" si="3937">KOA59*$C$64*$C$65</f>
        <v>0</v>
      </c>
      <c r="KOC65" s="1366">
        <f t="shared" ref="KOC65" si="3938">KOC59*$C$64*$C$65</f>
        <v>0</v>
      </c>
      <c r="KOE65" s="1366">
        <f t="shared" ref="KOE65" si="3939">KOE59*$C$64*$C$65</f>
        <v>0</v>
      </c>
      <c r="KOG65" s="1366">
        <f t="shared" ref="KOG65" si="3940">KOG59*$C$64*$C$65</f>
        <v>0</v>
      </c>
      <c r="KOI65" s="1366">
        <f t="shared" ref="KOI65" si="3941">KOI59*$C$64*$C$65</f>
        <v>0</v>
      </c>
      <c r="KOK65" s="1366">
        <f t="shared" ref="KOK65" si="3942">KOK59*$C$64*$C$65</f>
        <v>0</v>
      </c>
      <c r="KOM65" s="1366">
        <f t="shared" ref="KOM65" si="3943">KOM59*$C$64*$C$65</f>
        <v>0</v>
      </c>
      <c r="KOO65" s="1366">
        <f t="shared" ref="KOO65" si="3944">KOO59*$C$64*$C$65</f>
        <v>0</v>
      </c>
      <c r="KOQ65" s="1366">
        <f t="shared" ref="KOQ65" si="3945">KOQ59*$C$64*$C$65</f>
        <v>0</v>
      </c>
      <c r="KOS65" s="1366">
        <f t="shared" ref="KOS65" si="3946">KOS59*$C$64*$C$65</f>
        <v>0</v>
      </c>
      <c r="KOU65" s="1366">
        <f t="shared" ref="KOU65" si="3947">KOU59*$C$64*$C$65</f>
        <v>0</v>
      </c>
      <c r="KOW65" s="1366">
        <f t="shared" ref="KOW65" si="3948">KOW59*$C$64*$C$65</f>
        <v>0</v>
      </c>
      <c r="KOY65" s="1366">
        <f t="shared" ref="KOY65" si="3949">KOY59*$C$64*$C$65</f>
        <v>0</v>
      </c>
      <c r="KPA65" s="1366">
        <f t="shared" ref="KPA65" si="3950">KPA59*$C$64*$C$65</f>
        <v>0</v>
      </c>
      <c r="KPC65" s="1366">
        <f t="shared" ref="KPC65" si="3951">KPC59*$C$64*$C$65</f>
        <v>0</v>
      </c>
      <c r="KPE65" s="1366">
        <f t="shared" ref="KPE65" si="3952">KPE59*$C$64*$C$65</f>
        <v>0</v>
      </c>
      <c r="KPG65" s="1366">
        <f t="shared" ref="KPG65" si="3953">KPG59*$C$64*$C$65</f>
        <v>0</v>
      </c>
      <c r="KPI65" s="1366">
        <f t="shared" ref="KPI65" si="3954">KPI59*$C$64*$C$65</f>
        <v>0</v>
      </c>
      <c r="KPK65" s="1366">
        <f t="shared" ref="KPK65" si="3955">KPK59*$C$64*$C$65</f>
        <v>0</v>
      </c>
      <c r="KPM65" s="1366">
        <f t="shared" ref="KPM65" si="3956">KPM59*$C$64*$C$65</f>
        <v>0</v>
      </c>
      <c r="KPO65" s="1366">
        <f t="shared" ref="KPO65" si="3957">KPO59*$C$64*$C$65</f>
        <v>0</v>
      </c>
      <c r="KPQ65" s="1366">
        <f t="shared" ref="KPQ65" si="3958">KPQ59*$C$64*$C$65</f>
        <v>0</v>
      </c>
      <c r="KPS65" s="1366">
        <f t="shared" ref="KPS65" si="3959">KPS59*$C$64*$C$65</f>
        <v>0</v>
      </c>
      <c r="KPU65" s="1366">
        <f t="shared" ref="KPU65" si="3960">KPU59*$C$64*$C$65</f>
        <v>0</v>
      </c>
      <c r="KPW65" s="1366">
        <f t="shared" ref="KPW65" si="3961">KPW59*$C$64*$C$65</f>
        <v>0</v>
      </c>
      <c r="KPY65" s="1366">
        <f t="shared" ref="KPY65" si="3962">KPY59*$C$64*$C$65</f>
        <v>0</v>
      </c>
      <c r="KQA65" s="1366">
        <f t="shared" ref="KQA65" si="3963">KQA59*$C$64*$C$65</f>
        <v>0</v>
      </c>
      <c r="KQC65" s="1366">
        <f t="shared" ref="KQC65" si="3964">KQC59*$C$64*$C$65</f>
        <v>0</v>
      </c>
      <c r="KQE65" s="1366">
        <f t="shared" ref="KQE65" si="3965">KQE59*$C$64*$C$65</f>
        <v>0</v>
      </c>
      <c r="KQG65" s="1366">
        <f t="shared" ref="KQG65" si="3966">KQG59*$C$64*$C$65</f>
        <v>0</v>
      </c>
      <c r="KQI65" s="1366">
        <f t="shared" ref="KQI65" si="3967">KQI59*$C$64*$C$65</f>
        <v>0</v>
      </c>
      <c r="KQK65" s="1366">
        <f t="shared" ref="KQK65" si="3968">KQK59*$C$64*$C$65</f>
        <v>0</v>
      </c>
      <c r="KQM65" s="1366">
        <f t="shared" ref="KQM65" si="3969">KQM59*$C$64*$C$65</f>
        <v>0</v>
      </c>
      <c r="KQO65" s="1366">
        <f t="shared" ref="KQO65" si="3970">KQO59*$C$64*$C$65</f>
        <v>0</v>
      </c>
      <c r="KQQ65" s="1366">
        <f t="shared" ref="KQQ65" si="3971">KQQ59*$C$64*$C$65</f>
        <v>0</v>
      </c>
      <c r="KQS65" s="1366">
        <f t="shared" ref="KQS65" si="3972">KQS59*$C$64*$C$65</f>
        <v>0</v>
      </c>
      <c r="KQU65" s="1366">
        <f t="shared" ref="KQU65" si="3973">KQU59*$C$64*$C$65</f>
        <v>0</v>
      </c>
      <c r="KQW65" s="1366">
        <f t="shared" ref="KQW65" si="3974">KQW59*$C$64*$C$65</f>
        <v>0</v>
      </c>
      <c r="KQY65" s="1366">
        <f t="shared" ref="KQY65" si="3975">KQY59*$C$64*$C$65</f>
        <v>0</v>
      </c>
      <c r="KRA65" s="1366">
        <f t="shared" ref="KRA65" si="3976">KRA59*$C$64*$C$65</f>
        <v>0</v>
      </c>
      <c r="KRC65" s="1366">
        <f t="shared" ref="KRC65" si="3977">KRC59*$C$64*$C$65</f>
        <v>0</v>
      </c>
      <c r="KRE65" s="1366">
        <f t="shared" ref="KRE65" si="3978">KRE59*$C$64*$C$65</f>
        <v>0</v>
      </c>
      <c r="KRG65" s="1366">
        <f t="shared" ref="KRG65" si="3979">KRG59*$C$64*$C$65</f>
        <v>0</v>
      </c>
      <c r="KRI65" s="1366">
        <f t="shared" ref="KRI65" si="3980">KRI59*$C$64*$C$65</f>
        <v>0</v>
      </c>
      <c r="KRK65" s="1366">
        <f t="shared" ref="KRK65" si="3981">KRK59*$C$64*$C$65</f>
        <v>0</v>
      </c>
      <c r="KRM65" s="1366">
        <f t="shared" ref="KRM65" si="3982">KRM59*$C$64*$C$65</f>
        <v>0</v>
      </c>
      <c r="KRO65" s="1366">
        <f t="shared" ref="KRO65" si="3983">KRO59*$C$64*$C$65</f>
        <v>0</v>
      </c>
      <c r="KRQ65" s="1366">
        <f t="shared" ref="KRQ65" si="3984">KRQ59*$C$64*$C$65</f>
        <v>0</v>
      </c>
      <c r="KRS65" s="1366">
        <f t="shared" ref="KRS65" si="3985">KRS59*$C$64*$C$65</f>
        <v>0</v>
      </c>
      <c r="KRU65" s="1366">
        <f t="shared" ref="KRU65" si="3986">KRU59*$C$64*$C$65</f>
        <v>0</v>
      </c>
      <c r="KRW65" s="1366">
        <f t="shared" ref="KRW65" si="3987">KRW59*$C$64*$C$65</f>
        <v>0</v>
      </c>
      <c r="KRY65" s="1366">
        <f t="shared" ref="KRY65" si="3988">KRY59*$C$64*$C$65</f>
        <v>0</v>
      </c>
      <c r="KSA65" s="1366">
        <f t="shared" ref="KSA65" si="3989">KSA59*$C$64*$C$65</f>
        <v>0</v>
      </c>
      <c r="KSC65" s="1366">
        <f t="shared" ref="KSC65" si="3990">KSC59*$C$64*$C$65</f>
        <v>0</v>
      </c>
      <c r="KSE65" s="1366">
        <f t="shared" ref="KSE65" si="3991">KSE59*$C$64*$C$65</f>
        <v>0</v>
      </c>
      <c r="KSG65" s="1366">
        <f t="shared" ref="KSG65" si="3992">KSG59*$C$64*$C$65</f>
        <v>0</v>
      </c>
      <c r="KSI65" s="1366">
        <f t="shared" ref="KSI65" si="3993">KSI59*$C$64*$C$65</f>
        <v>0</v>
      </c>
      <c r="KSK65" s="1366">
        <f t="shared" ref="KSK65" si="3994">KSK59*$C$64*$C$65</f>
        <v>0</v>
      </c>
      <c r="KSM65" s="1366">
        <f t="shared" ref="KSM65" si="3995">KSM59*$C$64*$C$65</f>
        <v>0</v>
      </c>
      <c r="KSO65" s="1366">
        <f t="shared" ref="KSO65" si="3996">KSO59*$C$64*$C$65</f>
        <v>0</v>
      </c>
      <c r="KSQ65" s="1366">
        <f t="shared" ref="KSQ65" si="3997">KSQ59*$C$64*$C$65</f>
        <v>0</v>
      </c>
      <c r="KSS65" s="1366">
        <f t="shared" ref="KSS65" si="3998">KSS59*$C$64*$C$65</f>
        <v>0</v>
      </c>
      <c r="KSU65" s="1366">
        <f t="shared" ref="KSU65" si="3999">KSU59*$C$64*$C$65</f>
        <v>0</v>
      </c>
      <c r="KSW65" s="1366">
        <f t="shared" ref="KSW65" si="4000">KSW59*$C$64*$C$65</f>
        <v>0</v>
      </c>
      <c r="KSY65" s="1366">
        <f t="shared" ref="KSY65" si="4001">KSY59*$C$64*$C$65</f>
        <v>0</v>
      </c>
      <c r="KTA65" s="1366">
        <f t="shared" ref="KTA65" si="4002">KTA59*$C$64*$C$65</f>
        <v>0</v>
      </c>
      <c r="KTC65" s="1366">
        <f t="shared" ref="KTC65" si="4003">KTC59*$C$64*$C$65</f>
        <v>0</v>
      </c>
      <c r="KTE65" s="1366">
        <f t="shared" ref="KTE65" si="4004">KTE59*$C$64*$C$65</f>
        <v>0</v>
      </c>
      <c r="KTG65" s="1366">
        <f t="shared" ref="KTG65" si="4005">KTG59*$C$64*$C$65</f>
        <v>0</v>
      </c>
      <c r="KTI65" s="1366">
        <f t="shared" ref="KTI65" si="4006">KTI59*$C$64*$C$65</f>
        <v>0</v>
      </c>
      <c r="KTK65" s="1366">
        <f t="shared" ref="KTK65" si="4007">KTK59*$C$64*$C$65</f>
        <v>0</v>
      </c>
      <c r="KTM65" s="1366">
        <f t="shared" ref="KTM65" si="4008">KTM59*$C$64*$C$65</f>
        <v>0</v>
      </c>
      <c r="KTO65" s="1366">
        <f t="shared" ref="KTO65" si="4009">KTO59*$C$64*$C$65</f>
        <v>0</v>
      </c>
      <c r="KTQ65" s="1366">
        <f t="shared" ref="KTQ65" si="4010">KTQ59*$C$64*$C$65</f>
        <v>0</v>
      </c>
      <c r="KTS65" s="1366">
        <f t="shared" ref="KTS65" si="4011">KTS59*$C$64*$C$65</f>
        <v>0</v>
      </c>
      <c r="KTU65" s="1366">
        <f t="shared" ref="KTU65" si="4012">KTU59*$C$64*$C$65</f>
        <v>0</v>
      </c>
      <c r="KTW65" s="1366">
        <f t="shared" ref="KTW65" si="4013">KTW59*$C$64*$C$65</f>
        <v>0</v>
      </c>
      <c r="KTY65" s="1366">
        <f t="shared" ref="KTY65" si="4014">KTY59*$C$64*$C$65</f>
        <v>0</v>
      </c>
      <c r="KUA65" s="1366">
        <f t="shared" ref="KUA65" si="4015">KUA59*$C$64*$C$65</f>
        <v>0</v>
      </c>
      <c r="KUC65" s="1366">
        <f t="shared" ref="KUC65" si="4016">KUC59*$C$64*$C$65</f>
        <v>0</v>
      </c>
      <c r="KUE65" s="1366">
        <f t="shared" ref="KUE65" si="4017">KUE59*$C$64*$C$65</f>
        <v>0</v>
      </c>
      <c r="KUG65" s="1366">
        <f t="shared" ref="KUG65" si="4018">KUG59*$C$64*$C$65</f>
        <v>0</v>
      </c>
      <c r="KUI65" s="1366">
        <f t="shared" ref="KUI65" si="4019">KUI59*$C$64*$C$65</f>
        <v>0</v>
      </c>
      <c r="KUK65" s="1366">
        <f t="shared" ref="KUK65" si="4020">KUK59*$C$64*$C$65</f>
        <v>0</v>
      </c>
      <c r="KUM65" s="1366">
        <f t="shared" ref="KUM65" si="4021">KUM59*$C$64*$C$65</f>
        <v>0</v>
      </c>
      <c r="KUO65" s="1366">
        <f t="shared" ref="KUO65" si="4022">KUO59*$C$64*$C$65</f>
        <v>0</v>
      </c>
      <c r="KUQ65" s="1366">
        <f t="shared" ref="KUQ65" si="4023">KUQ59*$C$64*$C$65</f>
        <v>0</v>
      </c>
      <c r="KUS65" s="1366">
        <f t="shared" ref="KUS65" si="4024">KUS59*$C$64*$C$65</f>
        <v>0</v>
      </c>
      <c r="KUU65" s="1366">
        <f t="shared" ref="KUU65" si="4025">KUU59*$C$64*$C$65</f>
        <v>0</v>
      </c>
      <c r="KUW65" s="1366">
        <f t="shared" ref="KUW65" si="4026">KUW59*$C$64*$C$65</f>
        <v>0</v>
      </c>
      <c r="KUY65" s="1366">
        <f t="shared" ref="KUY65" si="4027">KUY59*$C$64*$C$65</f>
        <v>0</v>
      </c>
      <c r="KVA65" s="1366">
        <f t="shared" ref="KVA65" si="4028">KVA59*$C$64*$C$65</f>
        <v>0</v>
      </c>
      <c r="KVC65" s="1366">
        <f t="shared" ref="KVC65" si="4029">KVC59*$C$64*$C$65</f>
        <v>0</v>
      </c>
      <c r="KVE65" s="1366">
        <f t="shared" ref="KVE65" si="4030">KVE59*$C$64*$C$65</f>
        <v>0</v>
      </c>
      <c r="KVG65" s="1366">
        <f t="shared" ref="KVG65" si="4031">KVG59*$C$64*$C$65</f>
        <v>0</v>
      </c>
      <c r="KVI65" s="1366">
        <f t="shared" ref="KVI65" si="4032">KVI59*$C$64*$C$65</f>
        <v>0</v>
      </c>
      <c r="KVK65" s="1366">
        <f t="shared" ref="KVK65" si="4033">KVK59*$C$64*$C$65</f>
        <v>0</v>
      </c>
      <c r="KVM65" s="1366">
        <f t="shared" ref="KVM65" si="4034">KVM59*$C$64*$C$65</f>
        <v>0</v>
      </c>
      <c r="KVO65" s="1366">
        <f t="shared" ref="KVO65" si="4035">KVO59*$C$64*$C$65</f>
        <v>0</v>
      </c>
      <c r="KVQ65" s="1366">
        <f t="shared" ref="KVQ65" si="4036">KVQ59*$C$64*$C$65</f>
        <v>0</v>
      </c>
      <c r="KVS65" s="1366">
        <f t="shared" ref="KVS65" si="4037">KVS59*$C$64*$C$65</f>
        <v>0</v>
      </c>
      <c r="KVU65" s="1366">
        <f t="shared" ref="KVU65" si="4038">KVU59*$C$64*$C$65</f>
        <v>0</v>
      </c>
      <c r="KVW65" s="1366">
        <f t="shared" ref="KVW65" si="4039">KVW59*$C$64*$C$65</f>
        <v>0</v>
      </c>
      <c r="KVY65" s="1366">
        <f t="shared" ref="KVY65" si="4040">KVY59*$C$64*$C$65</f>
        <v>0</v>
      </c>
      <c r="KWA65" s="1366">
        <f t="shared" ref="KWA65" si="4041">KWA59*$C$64*$C$65</f>
        <v>0</v>
      </c>
      <c r="KWC65" s="1366">
        <f t="shared" ref="KWC65" si="4042">KWC59*$C$64*$C$65</f>
        <v>0</v>
      </c>
      <c r="KWE65" s="1366">
        <f t="shared" ref="KWE65" si="4043">KWE59*$C$64*$C$65</f>
        <v>0</v>
      </c>
      <c r="KWG65" s="1366">
        <f t="shared" ref="KWG65" si="4044">KWG59*$C$64*$C$65</f>
        <v>0</v>
      </c>
      <c r="KWI65" s="1366">
        <f t="shared" ref="KWI65" si="4045">KWI59*$C$64*$C$65</f>
        <v>0</v>
      </c>
      <c r="KWK65" s="1366">
        <f t="shared" ref="KWK65" si="4046">KWK59*$C$64*$C$65</f>
        <v>0</v>
      </c>
      <c r="KWM65" s="1366">
        <f t="shared" ref="KWM65" si="4047">KWM59*$C$64*$C$65</f>
        <v>0</v>
      </c>
      <c r="KWO65" s="1366">
        <f t="shared" ref="KWO65" si="4048">KWO59*$C$64*$C$65</f>
        <v>0</v>
      </c>
      <c r="KWQ65" s="1366">
        <f t="shared" ref="KWQ65" si="4049">KWQ59*$C$64*$C$65</f>
        <v>0</v>
      </c>
      <c r="KWS65" s="1366">
        <f t="shared" ref="KWS65" si="4050">KWS59*$C$64*$C$65</f>
        <v>0</v>
      </c>
      <c r="KWU65" s="1366">
        <f t="shared" ref="KWU65" si="4051">KWU59*$C$64*$C$65</f>
        <v>0</v>
      </c>
      <c r="KWW65" s="1366">
        <f t="shared" ref="KWW65" si="4052">KWW59*$C$64*$C$65</f>
        <v>0</v>
      </c>
      <c r="KWY65" s="1366">
        <f t="shared" ref="KWY65" si="4053">KWY59*$C$64*$C$65</f>
        <v>0</v>
      </c>
      <c r="KXA65" s="1366">
        <f t="shared" ref="KXA65" si="4054">KXA59*$C$64*$C$65</f>
        <v>0</v>
      </c>
      <c r="KXC65" s="1366">
        <f t="shared" ref="KXC65" si="4055">KXC59*$C$64*$C$65</f>
        <v>0</v>
      </c>
      <c r="KXE65" s="1366">
        <f t="shared" ref="KXE65" si="4056">KXE59*$C$64*$C$65</f>
        <v>0</v>
      </c>
      <c r="KXG65" s="1366">
        <f t="shared" ref="KXG65" si="4057">KXG59*$C$64*$C$65</f>
        <v>0</v>
      </c>
      <c r="KXI65" s="1366">
        <f t="shared" ref="KXI65" si="4058">KXI59*$C$64*$C$65</f>
        <v>0</v>
      </c>
      <c r="KXK65" s="1366">
        <f t="shared" ref="KXK65" si="4059">KXK59*$C$64*$C$65</f>
        <v>0</v>
      </c>
      <c r="KXM65" s="1366">
        <f t="shared" ref="KXM65" si="4060">KXM59*$C$64*$C$65</f>
        <v>0</v>
      </c>
      <c r="KXO65" s="1366">
        <f t="shared" ref="KXO65" si="4061">KXO59*$C$64*$C$65</f>
        <v>0</v>
      </c>
      <c r="KXQ65" s="1366">
        <f t="shared" ref="KXQ65" si="4062">KXQ59*$C$64*$C$65</f>
        <v>0</v>
      </c>
      <c r="KXS65" s="1366">
        <f t="shared" ref="KXS65" si="4063">KXS59*$C$64*$C$65</f>
        <v>0</v>
      </c>
      <c r="KXU65" s="1366">
        <f t="shared" ref="KXU65" si="4064">KXU59*$C$64*$C$65</f>
        <v>0</v>
      </c>
      <c r="KXW65" s="1366">
        <f t="shared" ref="KXW65" si="4065">KXW59*$C$64*$C$65</f>
        <v>0</v>
      </c>
      <c r="KXY65" s="1366">
        <f t="shared" ref="KXY65" si="4066">KXY59*$C$64*$C$65</f>
        <v>0</v>
      </c>
      <c r="KYA65" s="1366">
        <f t="shared" ref="KYA65" si="4067">KYA59*$C$64*$C$65</f>
        <v>0</v>
      </c>
      <c r="KYC65" s="1366">
        <f t="shared" ref="KYC65" si="4068">KYC59*$C$64*$C$65</f>
        <v>0</v>
      </c>
      <c r="KYE65" s="1366">
        <f t="shared" ref="KYE65" si="4069">KYE59*$C$64*$C$65</f>
        <v>0</v>
      </c>
      <c r="KYG65" s="1366">
        <f t="shared" ref="KYG65" si="4070">KYG59*$C$64*$C$65</f>
        <v>0</v>
      </c>
      <c r="KYI65" s="1366">
        <f t="shared" ref="KYI65" si="4071">KYI59*$C$64*$C$65</f>
        <v>0</v>
      </c>
      <c r="KYK65" s="1366">
        <f t="shared" ref="KYK65" si="4072">KYK59*$C$64*$C$65</f>
        <v>0</v>
      </c>
      <c r="KYM65" s="1366">
        <f t="shared" ref="KYM65" si="4073">KYM59*$C$64*$C$65</f>
        <v>0</v>
      </c>
      <c r="KYO65" s="1366">
        <f t="shared" ref="KYO65" si="4074">KYO59*$C$64*$C$65</f>
        <v>0</v>
      </c>
      <c r="KYQ65" s="1366">
        <f t="shared" ref="KYQ65" si="4075">KYQ59*$C$64*$C$65</f>
        <v>0</v>
      </c>
      <c r="KYS65" s="1366">
        <f t="shared" ref="KYS65" si="4076">KYS59*$C$64*$C$65</f>
        <v>0</v>
      </c>
      <c r="KYU65" s="1366">
        <f t="shared" ref="KYU65" si="4077">KYU59*$C$64*$C$65</f>
        <v>0</v>
      </c>
      <c r="KYW65" s="1366">
        <f t="shared" ref="KYW65" si="4078">KYW59*$C$64*$C$65</f>
        <v>0</v>
      </c>
      <c r="KYY65" s="1366">
        <f t="shared" ref="KYY65" si="4079">KYY59*$C$64*$C$65</f>
        <v>0</v>
      </c>
      <c r="KZA65" s="1366">
        <f t="shared" ref="KZA65" si="4080">KZA59*$C$64*$C$65</f>
        <v>0</v>
      </c>
      <c r="KZC65" s="1366">
        <f t="shared" ref="KZC65" si="4081">KZC59*$C$64*$C$65</f>
        <v>0</v>
      </c>
      <c r="KZE65" s="1366">
        <f t="shared" ref="KZE65" si="4082">KZE59*$C$64*$C$65</f>
        <v>0</v>
      </c>
      <c r="KZG65" s="1366">
        <f t="shared" ref="KZG65" si="4083">KZG59*$C$64*$C$65</f>
        <v>0</v>
      </c>
      <c r="KZI65" s="1366">
        <f t="shared" ref="KZI65" si="4084">KZI59*$C$64*$C$65</f>
        <v>0</v>
      </c>
      <c r="KZK65" s="1366">
        <f t="shared" ref="KZK65" si="4085">KZK59*$C$64*$C$65</f>
        <v>0</v>
      </c>
      <c r="KZM65" s="1366">
        <f t="shared" ref="KZM65" si="4086">KZM59*$C$64*$C$65</f>
        <v>0</v>
      </c>
      <c r="KZO65" s="1366">
        <f t="shared" ref="KZO65" si="4087">KZO59*$C$64*$C$65</f>
        <v>0</v>
      </c>
      <c r="KZQ65" s="1366">
        <f t="shared" ref="KZQ65" si="4088">KZQ59*$C$64*$C$65</f>
        <v>0</v>
      </c>
      <c r="KZS65" s="1366">
        <f t="shared" ref="KZS65" si="4089">KZS59*$C$64*$C$65</f>
        <v>0</v>
      </c>
      <c r="KZU65" s="1366">
        <f t="shared" ref="KZU65" si="4090">KZU59*$C$64*$C$65</f>
        <v>0</v>
      </c>
      <c r="KZW65" s="1366">
        <f t="shared" ref="KZW65" si="4091">KZW59*$C$64*$C$65</f>
        <v>0</v>
      </c>
      <c r="KZY65" s="1366">
        <f t="shared" ref="KZY65" si="4092">KZY59*$C$64*$C$65</f>
        <v>0</v>
      </c>
      <c r="LAA65" s="1366">
        <f t="shared" ref="LAA65" si="4093">LAA59*$C$64*$C$65</f>
        <v>0</v>
      </c>
      <c r="LAC65" s="1366">
        <f t="shared" ref="LAC65" si="4094">LAC59*$C$64*$C$65</f>
        <v>0</v>
      </c>
      <c r="LAE65" s="1366">
        <f t="shared" ref="LAE65" si="4095">LAE59*$C$64*$C$65</f>
        <v>0</v>
      </c>
      <c r="LAG65" s="1366">
        <f t="shared" ref="LAG65" si="4096">LAG59*$C$64*$C$65</f>
        <v>0</v>
      </c>
      <c r="LAI65" s="1366">
        <f t="shared" ref="LAI65" si="4097">LAI59*$C$64*$C$65</f>
        <v>0</v>
      </c>
      <c r="LAK65" s="1366">
        <f t="shared" ref="LAK65" si="4098">LAK59*$C$64*$C$65</f>
        <v>0</v>
      </c>
      <c r="LAM65" s="1366">
        <f t="shared" ref="LAM65" si="4099">LAM59*$C$64*$C$65</f>
        <v>0</v>
      </c>
      <c r="LAO65" s="1366">
        <f t="shared" ref="LAO65" si="4100">LAO59*$C$64*$C$65</f>
        <v>0</v>
      </c>
      <c r="LAQ65" s="1366">
        <f t="shared" ref="LAQ65" si="4101">LAQ59*$C$64*$C$65</f>
        <v>0</v>
      </c>
      <c r="LAS65" s="1366">
        <f t="shared" ref="LAS65" si="4102">LAS59*$C$64*$C$65</f>
        <v>0</v>
      </c>
      <c r="LAU65" s="1366">
        <f t="shared" ref="LAU65" si="4103">LAU59*$C$64*$C$65</f>
        <v>0</v>
      </c>
      <c r="LAW65" s="1366">
        <f t="shared" ref="LAW65" si="4104">LAW59*$C$64*$C$65</f>
        <v>0</v>
      </c>
      <c r="LAY65" s="1366">
        <f t="shared" ref="LAY65" si="4105">LAY59*$C$64*$C$65</f>
        <v>0</v>
      </c>
      <c r="LBA65" s="1366">
        <f t="shared" ref="LBA65" si="4106">LBA59*$C$64*$C$65</f>
        <v>0</v>
      </c>
      <c r="LBC65" s="1366">
        <f t="shared" ref="LBC65" si="4107">LBC59*$C$64*$C$65</f>
        <v>0</v>
      </c>
      <c r="LBE65" s="1366">
        <f t="shared" ref="LBE65" si="4108">LBE59*$C$64*$C$65</f>
        <v>0</v>
      </c>
      <c r="LBG65" s="1366">
        <f t="shared" ref="LBG65" si="4109">LBG59*$C$64*$C$65</f>
        <v>0</v>
      </c>
      <c r="LBI65" s="1366">
        <f t="shared" ref="LBI65" si="4110">LBI59*$C$64*$C$65</f>
        <v>0</v>
      </c>
      <c r="LBK65" s="1366">
        <f t="shared" ref="LBK65" si="4111">LBK59*$C$64*$C$65</f>
        <v>0</v>
      </c>
      <c r="LBM65" s="1366">
        <f t="shared" ref="LBM65" si="4112">LBM59*$C$64*$C$65</f>
        <v>0</v>
      </c>
      <c r="LBO65" s="1366">
        <f t="shared" ref="LBO65" si="4113">LBO59*$C$64*$C$65</f>
        <v>0</v>
      </c>
      <c r="LBQ65" s="1366">
        <f t="shared" ref="LBQ65" si="4114">LBQ59*$C$64*$C$65</f>
        <v>0</v>
      </c>
      <c r="LBS65" s="1366">
        <f t="shared" ref="LBS65" si="4115">LBS59*$C$64*$C$65</f>
        <v>0</v>
      </c>
      <c r="LBU65" s="1366">
        <f t="shared" ref="LBU65" si="4116">LBU59*$C$64*$C$65</f>
        <v>0</v>
      </c>
      <c r="LBW65" s="1366">
        <f t="shared" ref="LBW65" si="4117">LBW59*$C$64*$C$65</f>
        <v>0</v>
      </c>
      <c r="LBY65" s="1366">
        <f t="shared" ref="LBY65" si="4118">LBY59*$C$64*$C$65</f>
        <v>0</v>
      </c>
      <c r="LCA65" s="1366">
        <f t="shared" ref="LCA65" si="4119">LCA59*$C$64*$C$65</f>
        <v>0</v>
      </c>
      <c r="LCC65" s="1366">
        <f t="shared" ref="LCC65" si="4120">LCC59*$C$64*$C$65</f>
        <v>0</v>
      </c>
      <c r="LCE65" s="1366">
        <f t="shared" ref="LCE65" si="4121">LCE59*$C$64*$C$65</f>
        <v>0</v>
      </c>
      <c r="LCG65" s="1366">
        <f t="shared" ref="LCG65" si="4122">LCG59*$C$64*$C$65</f>
        <v>0</v>
      </c>
      <c r="LCI65" s="1366">
        <f t="shared" ref="LCI65" si="4123">LCI59*$C$64*$C$65</f>
        <v>0</v>
      </c>
      <c r="LCK65" s="1366">
        <f t="shared" ref="LCK65" si="4124">LCK59*$C$64*$C$65</f>
        <v>0</v>
      </c>
      <c r="LCM65" s="1366">
        <f t="shared" ref="LCM65" si="4125">LCM59*$C$64*$C$65</f>
        <v>0</v>
      </c>
      <c r="LCO65" s="1366">
        <f t="shared" ref="LCO65" si="4126">LCO59*$C$64*$C$65</f>
        <v>0</v>
      </c>
      <c r="LCQ65" s="1366">
        <f t="shared" ref="LCQ65" si="4127">LCQ59*$C$64*$C$65</f>
        <v>0</v>
      </c>
      <c r="LCS65" s="1366">
        <f t="shared" ref="LCS65" si="4128">LCS59*$C$64*$C$65</f>
        <v>0</v>
      </c>
      <c r="LCU65" s="1366">
        <f t="shared" ref="LCU65" si="4129">LCU59*$C$64*$C$65</f>
        <v>0</v>
      </c>
      <c r="LCW65" s="1366">
        <f t="shared" ref="LCW65" si="4130">LCW59*$C$64*$C$65</f>
        <v>0</v>
      </c>
      <c r="LCY65" s="1366">
        <f t="shared" ref="LCY65" si="4131">LCY59*$C$64*$C$65</f>
        <v>0</v>
      </c>
      <c r="LDA65" s="1366">
        <f t="shared" ref="LDA65" si="4132">LDA59*$C$64*$C$65</f>
        <v>0</v>
      </c>
      <c r="LDC65" s="1366">
        <f t="shared" ref="LDC65" si="4133">LDC59*$C$64*$C$65</f>
        <v>0</v>
      </c>
      <c r="LDE65" s="1366">
        <f t="shared" ref="LDE65" si="4134">LDE59*$C$64*$C$65</f>
        <v>0</v>
      </c>
      <c r="LDG65" s="1366">
        <f t="shared" ref="LDG65" si="4135">LDG59*$C$64*$C$65</f>
        <v>0</v>
      </c>
      <c r="LDI65" s="1366">
        <f t="shared" ref="LDI65" si="4136">LDI59*$C$64*$C$65</f>
        <v>0</v>
      </c>
      <c r="LDK65" s="1366">
        <f t="shared" ref="LDK65" si="4137">LDK59*$C$64*$C$65</f>
        <v>0</v>
      </c>
      <c r="LDM65" s="1366">
        <f t="shared" ref="LDM65" si="4138">LDM59*$C$64*$C$65</f>
        <v>0</v>
      </c>
      <c r="LDO65" s="1366">
        <f t="shared" ref="LDO65" si="4139">LDO59*$C$64*$C$65</f>
        <v>0</v>
      </c>
      <c r="LDQ65" s="1366">
        <f t="shared" ref="LDQ65" si="4140">LDQ59*$C$64*$C$65</f>
        <v>0</v>
      </c>
      <c r="LDS65" s="1366">
        <f t="shared" ref="LDS65" si="4141">LDS59*$C$64*$C$65</f>
        <v>0</v>
      </c>
      <c r="LDU65" s="1366">
        <f t="shared" ref="LDU65" si="4142">LDU59*$C$64*$C$65</f>
        <v>0</v>
      </c>
      <c r="LDW65" s="1366">
        <f t="shared" ref="LDW65" si="4143">LDW59*$C$64*$C$65</f>
        <v>0</v>
      </c>
      <c r="LDY65" s="1366">
        <f t="shared" ref="LDY65" si="4144">LDY59*$C$64*$C$65</f>
        <v>0</v>
      </c>
      <c r="LEA65" s="1366">
        <f t="shared" ref="LEA65" si="4145">LEA59*$C$64*$C$65</f>
        <v>0</v>
      </c>
      <c r="LEC65" s="1366">
        <f t="shared" ref="LEC65" si="4146">LEC59*$C$64*$C$65</f>
        <v>0</v>
      </c>
      <c r="LEE65" s="1366">
        <f t="shared" ref="LEE65" si="4147">LEE59*$C$64*$C$65</f>
        <v>0</v>
      </c>
      <c r="LEG65" s="1366">
        <f t="shared" ref="LEG65" si="4148">LEG59*$C$64*$C$65</f>
        <v>0</v>
      </c>
      <c r="LEI65" s="1366">
        <f t="shared" ref="LEI65" si="4149">LEI59*$C$64*$C$65</f>
        <v>0</v>
      </c>
      <c r="LEK65" s="1366">
        <f t="shared" ref="LEK65" si="4150">LEK59*$C$64*$C$65</f>
        <v>0</v>
      </c>
      <c r="LEM65" s="1366">
        <f t="shared" ref="LEM65" si="4151">LEM59*$C$64*$C$65</f>
        <v>0</v>
      </c>
      <c r="LEO65" s="1366">
        <f t="shared" ref="LEO65" si="4152">LEO59*$C$64*$C$65</f>
        <v>0</v>
      </c>
      <c r="LEQ65" s="1366">
        <f t="shared" ref="LEQ65" si="4153">LEQ59*$C$64*$C$65</f>
        <v>0</v>
      </c>
      <c r="LES65" s="1366">
        <f t="shared" ref="LES65" si="4154">LES59*$C$64*$C$65</f>
        <v>0</v>
      </c>
      <c r="LEU65" s="1366">
        <f t="shared" ref="LEU65" si="4155">LEU59*$C$64*$C$65</f>
        <v>0</v>
      </c>
      <c r="LEW65" s="1366">
        <f t="shared" ref="LEW65" si="4156">LEW59*$C$64*$C$65</f>
        <v>0</v>
      </c>
      <c r="LEY65" s="1366">
        <f t="shared" ref="LEY65" si="4157">LEY59*$C$64*$C$65</f>
        <v>0</v>
      </c>
      <c r="LFA65" s="1366">
        <f t="shared" ref="LFA65" si="4158">LFA59*$C$64*$C$65</f>
        <v>0</v>
      </c>
      <c r="LFC65" s="1366">
        <f t="shared" ref="LFC65" si="4159">LFC59*$C$64*$C$65</f>
        <v>0</v>
      </c>
      <c r="LFE65" s="1366">
        <f t="shared" ref="LFE65" si="4160">LFE59*$C$64*$C$65</f>
        <v>0</v>
      </c>
      <c r="LFG65" s="1366">
        <f t="shared" ref="LFG65" si="4161">LFG59*$C$64*$C$65</f>
        <v>0</v>
      </c>
      <c r="LFI65" s="1366">
        <f t="shared" ref="LFI65" si="4162">LFI59*$C$64*$C$65</f>
        <v>0</v>
      </c>
      <c r="LFK65" s="1366">
        <f t="shared" ref="LFK65" si="4163">LFK59*$C$64*$C$65</f>
        <v>0</v>
      </c>
      <c r="LFM65" s="1366">
        <f t="shared" ref="LFM65" si="4164">LFM59*$C$64*$C$65</f>
        <v>0</v>
      </c>
      <c r="LFO65" s="1366">
        <f t="shared" ref="LFO65" si="4165">LFO59*$C$64*$C$65</f>
        <v>0</v>
      </c>
      <c r="LFQ65" s="1366">
        <f t="shared" ref="LFQ65" si="4166">LFQ59*$C$64*$C$65</f>
        <v>0</v>
      </c>
      <c r="LFS65" s="1366">
        <f t="shared" ref="LFS65" si="4167">LFS59*$C$64*$C$65</f>
        <v>0</v>
      </c>
      <c r="LFU65" s="1366">
        <f t="shared" ref="LFU65" si="4168">LFU59*$C$64*$C$65</f>
        <v>0</v>
      </c>
      <c r="LFW65" s="1366">
        <f t="shared" ref="LFW65" si="4169">LFW59*$C$64*$C$65</f>
        <v>0</v>
      </c>
      <c r="LFY65" s="1366">
        <f t="shared" ref="LFY65" si="4170">LFY59*$C$64*$C$65</f>
        <v>0</v>
      </c>
      <c r="LGA65" s="1366">
        <f t="shared" ref="LGA65" si="4171">LGA59*$C$64*$C$65</f>
        <v>0</v>
      </c>
      <c r="LGC65" s="1366">
        <f t="shared" ref="LGC65" si="4172">LGC59*$C$64*$C$65</f>
        <v>0</v>
      </c>
      <c r="LGE65" s="1366">
        <f t="shared" ref="LGE65" si="4173">LGE59*$C$64*$C$65</f>
        <v>0</v>
      </c>
      <c r="LGG65" s="1366">
        <f t="shared" ref="LGG65" si="4174">LGG59*$C$64*$C$65</f>
        <v>0</v>
      </c>
      <c r="LGI65" s="1366">
        <f t="shared" ref="LGI65" si="4175">LGI59*$C$64*$C$65</f>
        <v>0</v>
      </c>
      <c r="LGK65" s="1366">
        <f t="shared" ref="LGK65" si="4176">LGK59*$C$64*$C$65</f>
        <v>0</v>
      </c>
      <c r="LGM65" s="1366">
        <f t="shared" ref="LGM65" si="4177">LGM59*$C$64*$C$65</f>
        <v>0</v>
      </c>
      <c r="LGO65" s="1366">
        <f t="shared" ref="LGO65" si="4178">LGO59*$C$64*$C$65</f>
        <v>0</v>
      </c>
      <c r="LGQ65" s="1366">
        <f t="shared" ref="LGQ65" si="4179">LGQ59*$C$64*$C$65</f>
        <v>0</v>
      </c>
      <c r="LGS65" s="1366">
        <f t="shared" ref="LGS65" si="4180">LGS59*$C$64*$C$65</f>
        <v>0</v>
      </c>
      <c r="LGU65" s="1366">
        <f t="shared" ref="LGU65" si="4181">LGU59*$C$64*$C$65</f>
        <v>0</v>
      </c>
      <c r="LGW65" s="1366">
        <f t="shared" ref="LGW65" si="4182">LGW59*$C$64*$C$65</f>
        <v>0</v>
      </c>
      <c r="LGY65" s="1366">
        <f t="shared" ref="LGY65" si="4183">LGY59*$C$64*$C$65</f>
        <v>0</v>
      </c>
      <c r="LHA65" s="1366">
        <f t="shared" ref="LHA65" si="4184">LHA59*$C$64*$C$65</f>
        <v>0</v>
      </c>
      <c r="LHC65" s="1366">
        <f t="shared" ref="LHC65" si="4185">LHC59*$C$64*$C$65</f>
        <v>0</v>
      </c>
      <c r="LHE65" s="1366">
        <f t="shared" ref="LHE65" si="4186">LHE59*$C$64*$C$65</f>
        <v>0</v>
      </c>
      <c r="LHG65" s="1366">
        <f t="shared" ref="LHG65" si="4187">LHG59*$C$64*$C$65</f>
        <v>0</v>
      </c>
      <c r="LHI65" s="1366">
        <f t="shared" ref="LHI65" si="4188">LHI59*$C$64*$C$65</f>
        <v>0</v>
      </c>
      <c r="LHK65" s="1366">
        <f t="shared" ref="LHK65" si="4189">LHK59*$C$64*$C$65</f>
        <v>0</v>
      </c>
      <c r="LHM65" s="1366">
        <f t="shared" ref="LHM65" si="4190">LHM59*$C$64*$C$65</f>
        <v>0</v>
      </c>
      <c r="LHO65" s="1366">
        <f t="shared" ref="LHO65" si="4191">LHO59*$C$64*$C$65</f>
        <v>0</v>
      </c>
      <c r="LHQ65" s="1366">
        <f t="shared" ref="LHQ65" si="4192">LHQ59*$C$64*$C$65</f>
        <v>0</v>
      </c>
      <c r="LHS65" s="1366">
        <f t="shared" ref="LHS65" si="4193">LHS59*$C$64*$C$65</f>
        <v>0</v>
      </c>
      <c r="LHU65" s="1366">
        <f t="shared" ref="LHU65" si="4194">LHU59*$C$64*$C$65</f>
        <v>0</v>
      </c>
      <c r="LHW65" s="1366">
        <f t="shared" ref="LHW65" si="4195">LHW59*$C$64*$C$65</f>
        <v>0</v>
      </c>
      <c r="LHY65" s="1366">
        <f t="shared" ref="LHY65" si="4196">LHY59*$C$64*$C$65</f>
        <v>0</v>
      </c>
      <c r="LIA65" s="1366">
        <f t="shared" ref="LIA65" si="4197">LIA59*$C$64*$C$65</f>
        <v>0</v>
      </c>
      <c r="LIC65" s="1366">
        <f t="shared" ref="LIC65" si="4198">LIC59*$C$64*$C$65</f>
        <v>0</v>
      </c>
      <c r="LIE65" s="1366">
        <f t="shared" ref="LIE65" si="4199">LIE59*$C$64*$C$65</f>
        <v>0</v>
      </c>
      <c r="LIG65" s="1366">
        <f t="shared" ref="LIG65" si="4200">LIG59*$C$64*$C$65</f>
        <v>0</v>
      </c>
      <c r="LII65" s="1366">
        <f t="shared" ref="LII65" si="4201">LII59*$C$64*$C$65</f>
        <v>0</v>
      </c>
      <c r="LIK65" s="1366">
        <f t="shared" ref="LIK65" si="4202">LIK59*$C$64*$C$65</f>
        <v>0</v>
      </c>
      <c r="LIM65" s="1366">
        <f t="shared" ref="LIM65" si="4203">LIM59*$C$64*$C$65</f>
        <v>0</v>
      </c>
      <c r="LIO65" s="1366">
        <f t="shared" ref="LIO65" si="4204">LIO59*$C$64*$C$65</f>
        <v>0</v>
      </c>
      <c r="LIQ65" s="1366">
        <f t="shared" ref="LIQ65" si="4205">LIQ59*$C$64*$C$65</f>
        <v>0</v>
      </c>
      <c r="LIS65" s="1366">
        <f t="shared" ref="LIS65" si="4206">LIS59*$C$64*$C$65</f>
        <v>0</v>
      </c>
      <c r="LIU65" s="1366">
        <f t="shared" ref="LIU65" si="4207">LIU59*$C$64*$C$65</f>
        <v>0</v>
      </c>
      <c r="LIW65" s="1366">
        <f t="shared" ref="LIW65" si="4208">LIW59*$C$64*$C$65</f>
        <v>0</v>
      </c>
      <c r="LIY65" s="1366">
        <f t="shared" ref="LIY65" si="4209">LIY59*$C$64*$C$65</f>
        <v>0</v>
      </c>
      <c r="LJA65" s="1366">
        <f t="shared" ref="LJA65" si="4210">LJA59*$C$64*$C$65</f>
        <v>0</v>
      </c>
      <c r="LJC65" s="1366">
        <f t="shared" ref="LJC65" si="4211">LJC59*$C$64*$C$65</f>
        <v>0</v>
      </c>
      <c r="LJE65" s="1366">
        <f t="shared" ref="LJE65" si="4212">LJE59*$C$64*$C$65</f>
        <v>0</v>
      </c>
      <c r="LJG65" s="1366">
        <f t="shared" ref="LJG65" si="4213">LJG59*$C$64*$C$65</f>
        <v>0</v>
      </c>
      <c r="LJI65" s="1366">
        <f t="shared" ref="LJI65" si="4214">LJI59*$C$64*$C$65</f>
        <v>0</v>
      </c>
      <c r="LJK65" s="1366">
        <f t="shared" ref="LJK65" si="4215">LJK59*$C$64*$C$65</f>
        <v>0</v>
      </c>
      <c r="LJM65" s="1366">
        <f t="shared" ref="LJM65" si="4216">LJM59*$C$64*$C$65</f>
        <v>0</v>
      </c>
      <c r="LJO65" s="1366">
        <f t="shared" ref="LJO65" si="4217">LJO59*$C$64*$C$65</f>
        <v>0</v>
      </c>
      <c r="LJQ65" s="1366">
        <f t="shared" ref="LJQ65" si="4218">LJQ59*$C$64*$C$65</f>
        <v>0</v>
      </c>
      <c r="LJS65" s="1366">
        <f t="shared" ref="LJS65" si="4219">LJS59*$C$64*$C$65</f>
        <v>0</v>
      </c>
      <c r="LJU65" s="1366">
        <f t="shared" ref="LJU65" si="4220">LJU59*$C$64*$C$65</f>
        <v>0</v>
      </c>
      <c r="LJW65" s="1366">
        <f t="shared" ref="LJW65" si="4221">LJW59*$C$64*$C$65</f>
        <v>0</v>
      </c>
      <c r="LJY65" s="1366">
        <f t="shared" ref="LJY65" si="4222">LJY59*$C$64*$C$65</f>
        <v>0</v>
      </c>
      <c r="LKA65" s="1366">
        <f t="shared" ref="LKA65" si="4223">LKA59*$C$64*$C$65</f>
        <v>0</v>
      </c>
      <c r="LKC65" s="1366">
        <f t="shared" ref="LKC65" si="4224">LKC59*$C$64*$C$65</f>
        <v>0</v>
      </c>
      <c r="LKE65" s="1366">
        <f t="shared" ref="LKE65" si="4225">LKE59*$C$64*$C$65</f>
        <v>0</v>
      </c>
      <c r="LKG65" s="1366">
        <f t="shared" ref="LKG65" si="4226">LKG59*$C$64*$C$65</f>
        <v>0</v>
      </c>
      <c r="LKI65" s="1366">
        <f t="shared" ref="LKI65" si="4227">LKI59*$C$64*$C$65</f>
        <v>0</v>
      </c>
      <c r="LKK65" s="1366">
        <f t="shared" ref="LKK65" si="4228">LKK59*$C$64*$C$65</f>
        <v>0</v>
      </c>
      <c r="LKM65" s="1366">
        <f t="shared" ref="LKM65" si="4229">LKM59*$C$64*$C$65</f>
        <v>0</v>
      </c>
      <c r="LKO65" s="1366">
        <f t="shared" ref="LKO65" si="4230">LKO59*$C$64*$C$65</f>
        <v>0</v>
      </c>
      <c r="LKQ65" s="1366">
        <f t="shared" ref="LKQ65" si="4231">LKQ59*$C$64*$C$65</f>
        <v>0</v>
      </c>
      <c r="LKS65" s="1366">
        <f t="shared" ref="LKS65" si="4232">LKS59*$C$64*$C$65</f>
        <v>0</v>
      </c>
      <c r="LKU65" s="1366">
        <f t="shared" ref="LKU65" si="4233">LKU59*$C$64*$C$65</f>
        <v>0</v>
      </c>
      <c r="LKW65" s="1366">
        <f t="shared" ref="LKW65" si="4234">LKW59*$C$64*$C$65</f>
        <v>0</v>
      </c>
      <c r="LKY65" s="1366">
        <f t="shared" ref="LKY65" si="4235">LKY59*$C$64*$C$65</f>
        <v>0</v>
      </c>
      <c r="LLA65" s="1366">
        <f t="shared" ref="LLA65" si="4236">LLA59*$C$64*$C$65</f>
        <v>0</v>
      </c>
      <c r="LLC65" s="1366">
        <f t="shared" ref="LLC65" si="4237">LLC59*$C$64*$C$65</f>
        <v>0</v>
      </c>
      <c r="LLE65" s="1366">
        <f t="shared" ref="LLE65" si="4238">LLE59*$C$64*$C$65</f>
        <v>0</v>
      </c>
      <c r="LLG65" s="1366">
        <f t="shared" ref="LLG65" si="4239">LLG59*$C$64*$C$65</f>
        <v>0</v>
      </c>
      <c r="LLI65" s="1366">
        <f t="shared" ref="LLI65" si="4240">LLI59*$C$64*$C$65</f>
        <v>0</v>
      </c>
      <c r="LLK65" s="1366">
        <f t="shared" ref="LLK65" si="4241">LLK59*$C$64*$C$65</f>
        <v>0</v>
      </c>
      <c r="LLM65" s="1366">
        <f t="shared" ref="LLM65" si="4242">LLM59*$C$64*$C$65</f>
        <v>0</v>
      </c>
      <c r="LLO65" s="1366">
        <f t="shared" ref="LLO65" si="4243">LLO59*$C$64*$C$65</f>
        <v>0</v>
      </c>
      <c r="LLQ65" s="1366">
        <f t="shared" ref="LLQ65" si="4244">LLQ59*$C$64*$C$65</f>
        <v>0</v>
      </c>
      <c r="LLS65" s="1366">
        <f t="shared" ref="LLS65" si="4245">LLS59*$C$64*$C$65</f>
        <v>0</v>
      </c>
      <c r="LLU65" s="1366">
        <f t="shared" ref="LLU65" si="4246">LLU59*$C$64*$C$65</f>
        <v>0</v>
      </c>
      <c r="LLW65" s="1366">
        <f t="shared" ref="LLW65" si="4247">LLW59*$C$64*$C$65</f>
        <v>0</v>
      </c>
      <c r="LLY65" s="1366">
        <f t="shared" ref="LLY65" si="4248">LLY59*$C$64*$C$65</f>
        <v>0</v>
      </c>
      <c r="LMA65" s="1366">
        <f t="shared" ref="LMA65" si="4249">LMA59*$C$64*$C$65</f>
        <v>0</v>
      </c>
      <c r="LMC65" s="1366">
        <f t="shared" ref="LMC65" si="4250">LMC59*$C$64*$C$65</f>
        <v>0</v>
      </c>
      <c r="LME65" s="1366">
        <f t="shared" ref="LME65" si="4251">LME59*$C$64*$C$65</f>
        <v>0</v>
      </c>
      <c r="LMG65" s="1366">
        <f t="shared" ref="LMG65" si="4252">LMG59*$C$64*$C$65</f>
        <v>0</v>
      </c>
      <c r="LMI65" s="1366">
        <f t="shared" ref="LMI65" si="4253">LMI59*$C$64*$C$65</f>
        <v>0</v>
      </c>
      <c r="LMK65" s="1366">
        <f t="shared" ref="LMK65" si="4254">LMK59*$C$64*$C$65</f>
        <v>0</v>
      </c>
      <c r="LMM65" s="1366">
        <f t="shared" ref="LMM65" si="4255">LMM59*$C$64*$C$65</f>
        <v>0</v>
      </c>
      <c r="LMO65" s="1366">
        <f t="shared" ref="LMO65" si="4256">LMO59*$C$64*$C$65</f>
        <v>0</v>
      </c>
      <c r="LMQ65" s="1366">
        <f t="shared" ref="LMQ65" si="4257">LMQ59*$C$64*$C$65</f>
        <v>0</v>
      </c>
      <c r="LMS65" s="1366">
        <f t="shared" ref="LMS65" si="4258">LMS59*$C$64*$C$65</f>
        <v>0</v>
      </c>
      <c r="LMU65" s="1366">
        <f t="shared" ref="LMU65" si="4259">LMU59*$C$64*$C$65</f>
        <v>0</v>
      </c>
      <c r="LMW65" s="1366">
        <f t="shared" ref="LMW65" si="4260">LMW59*$C$64*$C$65</f>
        <v>0</v>
      </c>
      <c r="LMY65" s="1366">
        <f t="shared" ref="LMY65" si="4261">LMY59*$C$64*$C$65</f>
        <v>0</v>
      </c>
      <c r="LNA65" s="1366">
        <f t="shared" ref="LNA65" si="4262">LNA59*$C$64*$C$65</f>
        <v>0</v>
      </c>
      <c r="LNC65" s="1366">
        <f t="shared" ref="LNC65" si="4263">LNC59*$C$64*$C$65</f>
        <v>0</v>
      </c>
      <c r="LNE65" s="1366">
        <f t="shared" ref="LNE65" si="4264">LNE59*$C$64*$C$65</f>
        <v>0</v>
      </c>
      <c r="LNG65" s="1366">
        <f t="shared" ref="LNG65" si="4265">LNG59*$C$64*$C$65</f>
        <v>0</v>
      </c>
      <c r="LNI65" s="1366">
        <f t="shared" ref="LNI65" si="4266">LNI59*$C$64*$C$65</f>
        <v>0</v>
      </c>
      <c r="LNK65" s="1366">
        <f t="shared" ref="LNK65" si="4267">LNK59*$C$64*$C$65</f>
        <v>0</v>
      </c>
      <c r="LNM65" s="1366">
        <f t="shared" ref="LNM65" si="4268">LNM59*$C$64*$C$65</f>
        <v>0</v>
      </c>
      <c r="LNO65" s="1366">
        <f t="shared" ref="LNO65" si="4269">LNO59*$C$64*$C$65</f>
        <v>0</v>
      </c>
      <c r="LNQ65" s="1366">
        <f t="shared" ref="LNQ65" si="4270">LNQ59*$C$64*$C$65</f>
        <v>0</v>
      </c>
      <c r="LNS65" s="1366">
        <f t="shared" ref="LNS65" si="4271">LNS59*$C$64*$C$65</f>
        <v>0</v>
      </c>
      <c r="LNU65" s="1366">
        <f t="shared" ref="LNU65" si="4272">LNU59*$C$64*$C$65</f>
        <v>0</v>
      </c>
      <c r="LNW65" s="1366">
        <f t="shared" ref="LNW65" si="4273">LNW59*$C$64*$C$65</f>
        <v>0</v>
      </c>
      <c r="LNY65" s="1366">
        <f t="shared" ref="LNY65" si="4274">LNY59*$C$64*$C$65</f>
        <v>0</v>
      </c>
      <c r="LOA65" s="1366">
        <f t="shared" ref="LOA65" si="4275">LOA59*$C$64*$C$65</f>
        <v>0</v>
      </c>
      <c r="LOC65" s="1366">
        <f t="shared" ref="LOC65" si="4276">LOC59*$C$64*$C$65</f>
        <v>0</v>
      </c>
      <c r="LOE65" s="1366">
        <f t="shared" ref="LOE65" si="4277">LOE59*$C$64*$C$65</f>
        <v>0</v>
      </c>
      <c r="LOG65" s="1366">
        <f t="shared" ref="LOG65" si="4278">LOG59*$C$64*$C$65</f>
        <v>0</v>
      </c>
      <c r="LOI65" s="1366">
        <f t="shared" ref="LOI65" si="4279">LOI59*$C$64*$C$65</f>
        <v>0</v>
      </c>
      <c r="LOK65" s="1366">
        <f t="shared" ref="LOK65" si="4280">LOK59*$C$64*$C$65</f>
        <v>0</v>
      </c>
      <c r="LOM65" s="1366">
        <f t="shared" ref="LOM65" si="4281">LOM59*$C$64*$C$65</f>
        <v>0</v>
      </c>
      <c r="LOO65" s="1366">
        <f t="shared" ref="LOO65" si="4282">LOO59*$C$64*$C$65</f>
        <v>0</v>
      </c>
      <c r="LOQ65" s="1366">
        <f t="shared" ref="LOQ65" si="4283">LOQ59*$C$64*$C$65</f>
        <v>0</v>
      </c>
      <c r="LOS65" s="1366">
        <f t="shared" ref="LOS65" si="4284">LOS59*$C$64*$C$65</f>
        <v>0</v>
      </c>
      <c r="LOU65" s="1366">
        <f t="shared" ref="LOU65" si="4285">LOU59*$C$64*$C$65</f>
        <v>0</v>
      </c>
      <c r="LOW65" s="1366">
        <f t="shared" ref="LOW65" si="4286">LOW59*$C$64*$C$65</f>
        <v>0</v>
      </c>
      <c r="LOY65" s="1366">
        <f t="shared" ref="LOY65" si="4287">LOY59*$C$64*$C$65</f>
        <v>0</v>
      </c>
      <c r="LPA65" s="1366">
        <f t="shared" ref="LPA65" si="4288">LPA59*$C$64*$C$65</f>
        <v>0</v>
      </c>
      <c r="LPC65" s="1366">
        <f t="shared" ref="LPC65" si="4289">LPC59*$C$64*$C$65</f>
        <v>0</v>
      </c>
      <c r="LPE65" s="1366">
        <f t="shared" ref="LPE65" si="4290">LPE59*$C$64*$C$65</f>
        <v>0</v>
      </c>
      <c r="LPG65" s="1366">
        <f t="shared" ref="LPG65" si="4291">LPG59*$C$64*$C$65</f>
        <v>0</v>
      </c>
      <c r="LPI65" s="1366">
        <f t="shared" ref="LPI65" si="4292">LPI59*$C$64*$C$65</f>
        <v>0</v>
      </c>
      <c r="LPK65" s="1366">
        <f t="shared" ref="LPK65" si="4293">LPK59*$C$64*$C$65</f>
        <v>0</v>
      </c>
      <c r="LPM65" s="1366">
        <f t="shared" ref="LPM65" si="4294">LPM59*$C$64*$C$65</f>
        <v>0</v>
      </c>
      <c r="LPO65" s="1366">
        <f t="shared" ref="LPO65" si="4295">LPO59*$C$64*$C$65</f>
        <v>0</v>
      </c>
      <c r="LPQ65" s="1366">
        <f t="shared" ref="LPQ65" si="4296">LPQ59*$C$64*$C$65</f>
        <v>0</v>
      </c>
      <c r="LPS65" s="1366">
        <f t="shared" ref="LPS65" si="4297">LPS59*$C$64*$C$65</f>
        <v>0</v>
      </c>
      <c r="LPU65" s="1366">
        <f t="shared" ref="LPU65" si="4298">LPU59*$C$64*$C$65</f>
        <v>0</v>
      </c>
      <c r="LPW65" s="1366">
        <f t="shared" ref="LPW65" si="4299">LPW59*$C$64*$C$65</f>
        <v>0</v>
      </c>
      <c r="LPY65" s="1366">
        <f t="shared" ref="LPY65" si="4300">LPY59*$C$64*$C$65</f>
        <v>0</v>
      </c>
      <c r="LQA65" s="1366">
        <f t="shared" ref="LQA65" si="4301">LQA59*$C$64*$C$65</f>
        <v>0</v>
      </c>
      <c r="LQC65" s="1366">
        <f t="shared" ref="LQC65" si="4302">LQC59*$C$64*$C$65</f>
        <v>0</v>
      </c>
      <c r="LQE65" s="1366">
        <f t="shared" ref="LQE65" si="4303">LQE59*$C$64*$C$65</f>
        <v>0</v>
      </c>
      <c r="LQG65" s="1366">
        <f t="shared" ref="LQG65" si="4304">LQG59*$C$64*$C$65</f>
        <v>0</v>
      </c>
      <c r="LQI65" s="1366">
        <f t="shared" ref="LQI65" si="4305">LQI59*$C$64*$C$65</f>
        <v>0</v>
      </c>
      <c r="LQK65" s="1366">
        <f t="shared" ref="LQK65" si="4306">LQK59*$C$64*$C$65</f>
        <v>0</v>
      </c>
      <c r="LQM65" s="1366">
        <f t="shared" ref="LQM65" si="4307">LQM59*$C$64*$C$65</f>
        <v>0</v>
      </c>
      <c r="LQO65" s="1366">
        <f t="shared" ref="LQO65" si="4308">LQO59*$C$64*$C$65</f>
        <v>0</v>
      </c>
      <c r="LQQ65" s="1366">
        <f t="shared" ref="LQQ65" si="4309">LQQ59*$C$64*$C$65</f>
        <v>0</v>
      </c>
      <c r="LQS65" s="1366">
        <f t="shared" ref="LQS65" si="4310">LQS59*$C$64*$C$65</f>
        <v>0</v>
      </c>
      <c r="LQU65" s="1366">
        <f t="shared" ref="LQU65" si="4311">LQU59*$C$64*$C$65</f>
        <v>0</v>
      </c>
      <c r="LQW65" s="1366">
        <f t="shared" ref="LQW65" si="4312">LQW59*$C$64*$C$65</f>
        <v>0</v>
      </c>
      <c r="LQY65" s="1366">
        <f t="shared" ref="LQY65" si="4313">LQY59*$C$64*$C$65</f>
        <v>0</v>
      </c>
      <c r="LRA65" s="1366">
        <f t="shared" ref="LRA65" si="4314">LRA59*$C$64*$C$65</f>
        <v>0</v>
      </c>
      <c r="LRC65" s="1366">
        <f t="shared" ref="LRC65" si="4315">LRC59*$C$64*$C$65</f>
        <v>0</v>
      </c>
      <c r="LRE65" s="1366">
        <f t="shared" ref="LRE65" si="4316">LRE59*$C$64*$C$65</f>
        <v>0</v>
      </c>
      <c r="LRG65" s="1366">
        <f t="shared" ref="LRG65" si="4317">LRG59*$C$64*$C$65</f>
        <v>0</v>
      </c>
      <c r="LRI65" s="1366">
        <f t="shared" ref="LRI65" si="4318">LRI59*$C$64*$C$65</f>
        <v>0</v>
      </c>
      <c r="LRK65" s="1366">
        <f t="shared" ref="LRK65" si="4319">LRK59*$C$64*$C$65</f>
        <v>0</v>
      </c>
      <c r="LRM65" s="1366">
        <f t="shared" ref="LRM65" si="4320">LRM59*$C$64*$C$65</f>
        <v>0</v>
      </c>
      <c r="LRO65" s="1366">
        <f t="shared" ref="LRO65" si="4321">LRO59*$C$64*$C$65</f>
        <v>0</v>
      </c>
      <c r="LRQ65" s="1366">
        <f t="shared" ref="LRQ65" si="4322">LRQ59*$C$64*$C$65</f>
        <v>0</v>
      </c>
      <c r="LRS65" s="1366">
        <f t="shared" ref="LRS65" si="4323">LRS59*$C$64*$C$65</f>
        <v>0</v>
      </c>
      <c r="LRU65" s="1366">
        <f t="shared" ref="LRU65" si="4324">LRU59*$C$64*$C$65</f>
        <v>0</v>
      </c>
      <c r="LRW65" s="1366">
        <f t="shared" ref="LRW65" si="4325">LRW59*$C$64*$C$65</f>
        <v>0</v>
      </c>
      <c r="LRY65" s="1366">
        <f t="shared" ref="LRY65" si="4326">LRY59*$C$64*$C$65</f>
        <v>0</v>
      </c>
      <c r="LSA65" s="1366">
        <f t="shared" ref="LSA65" si="4327">LSA59*$C$64*$C$65</f>
        <v>0</v>
      </c>
      <c r="LSC65" s="1366">
        <f t="shared" ref="LSC65" si="4328">LSC59*$C$64*$C$65</f>
        <v>0</v>
      </c>
      <c r="LSE65" s="1366">
        <f t="shared" ref="LSE65" si="4329">LSE59*$C$64*$C$65</f>
        <v>0</v>
      </c>
      <c r="LSG65" s="1366">
        <f t="shared" ref="LSG65" si="4330">LSG59*$C$64*$C$65</f>
        <v>0</v>
      </c>
      <c r="LSI65" s="1366">
        <f t="shared" ref="LSI65" si="4331">LSI59*$C$64*$C$65</f>
        <v>0</v>
      </c>
      <c r="LSK65" s="1366">
        <f t="shared" ref="LSK65" si="4332">LSK59*$C$64*$C$65</f>
        <v>0</v>
      </c>
      <c r="LSM65" s="1366">
        <f t="shared" ref="LSM65" si="4333">LSM59*$C$64*$C$65</f>
        <v>0</v>
      </c>
      <c r="LSO65" s="1366">
        <f t="shared" ref="LSO65" si="4334">LSO59*$C$64*$C$65</f>
        <v>0</v>
      </c>
      <c r="LSQ65" s="1366">
        <f t="shared" ref="LSQ65" si="4335">LSQ59*$C$64*$C$65</f>
        <v>0</v>
      </c>
      <c r="LSS65" s="1366">
        <f t="shared" ref="LSS65" si="4336">LSS59*$C$64*$C$65</f>
        <v>0</v>
      </c>
      <c r="LSU65" s="1366">
        <f t="shared" ref="LSU65" si="4337">LSU59*$C$64*$C$65</f>
        <v>0</v>
      </c>
      <c r="LSW65" s="1366">
        <f t="shared" ref="LSW65" si="4338">LSW59*$C$64*$C$65</f>
        <v>0</v>
      </c>
      <c r="LSY65" s="1366">
        <f t="shared" ref="LSY65" si="4339">LSY59*$C$64*$C$65</f>
        <v>0</v>
      </c>
      <c r="LTA65" s="1366">
        <f t="shared" ref="LTA65" si="4340">LTA59*$C$64*$C$65</f>
        <v>0</v>
      </c>
      <c r="LTC65" s="1366">
        <f t="shared" ref="LTC65" si="4341">LTC59*$C$64*$C$65</f>
        <v>0</v>
      </c>
      <c r="LTE65" s="1366">
        <f t="shared" ref="LTE65" si="4342">LTE59*$C$64*$C$65</f>
        <v>0</v>
      </c>
      <c r="LTG65" s="1366">
        <f t="shared" ref="LTG65" si="4343">LTG59*$C$64*$C$65</f>
        <v>0</v>
      </c>
      <c r="LTI65" s="1366">
        <f t="shared" ref="LTI65" si="4344">LTI59*$C$64*$C$65</f>
        <v>0</v>
      </c>
      <c r="LTK65" s="1366">
        <f t="shared" ref="LTK65" si="4345">LTK59*$C$64*$C$65</f>
        <v>0</v>
      </c>
      <c r="LTM65" s="1366">
        <f t="shared" ref="LTM65" si="4346">LTM59*$C$64*$C$65</f>
        <v>0</v>
      </c>
      <c r="LTO65" s="1366">
        <f t="shared" ref="LTO65" si="4347">LTO59*$C$64*$C$65</f>
        <v>0</v>
      </c>
      <c r="LTQ65" s="1366">
        <f t="shared" ref="LTQ65" si="4348">LTQ59*$C$64*$C$65</f>
        <v>0</v>
      </c>
      <c r="LTS65" s="1366">
        <f t="shared" ref="LTS65" si="4349">LTS59*$C$64*$C$65</f>
        <v>0</v>
      </c>
      <c r="LTU65" s="1366">
        <f t="shared" ref="LTU65" si="4350">LTU59*$C$64*$C$65</f>
        <v>0</v>
      </c>
      <c r="LTW65" s="1366">
        <f t="shared" ref="LTW65" si="4351">LTW59*$C$64*$C$65</f>
        <v>0</v>
      </c>
      <c r="LTY65" s="1366">
        <f t="shared" ref="LTY65" si="4352">LTY59*$C$64*$C$65</f>
        <v>0</v>
      </c>
      <c r="LUA65" s="1366">
        <f t="shared" ref="LUA65" si="4353">LUA59*$C$64*$C$65</f>
        <v>0</v>
      </c>
      <c r="LUC65" s="1366">
        <f t="shared" ref="LUC65" si="4354">LUC59*$C$64*$C$65</f>
        <v>0</v>
      </c>
      <c r="LUE65" s="1366">
        <f t="shared" ref="LUE65" si="4355">LUE59*$C$64*$C$65</f>
        <v>0</v>
      </c>
      <c r="LUG65" s="1366">
        <f t="shared" ref="LUG65" si="4356">LUG59*$C$64*$C$65</f>
        <v>0</v>
      </c>
      <c r="LUI65" s="1366">
        <f t="shared" ref="LUI65" si="4357">LUI59*$C$64*$C$65</f>
        <v>0</v>
      </c>
      <c r="LUK65" s="1366">
        <f t="shared" ref="LUK65" si="4358">LUK59*$C$64*$C$65</f>
        <v>0</v>
      </c>
      <c r="LUM65" s="1366">
        <f t="shared" ref="LUM65" si="4359">LUM59*$C$64*$C$65</f>
        <v>0</v>
      </c>
      <c r="LUO65" s="1366">
        <f t="shared" ref="LUO65" si="4360">LUO59*$C$64*$C$65</f>
        <v>0</v>
      </c>
      <c r="LUQ65" s="1366">
        <f t="shared" ref="LUQ65" si="4361">LUQ59*$C$64*$C$65</f>
        <v>0</v>
      </c>
      <c r="LUS65" s="1366">
        <f t="shared" ref="LUS65" si="4362">LUS59*$C$64*$C$65</f>
        <v>0</v>
      </c>
      <c r="LUU65" s="1366">
        <f t="shared" ref="LUU65" si="4363">LUU59*$C$64*$C$65</f>
        <v>0</v>
      </c>
      <c r="LUW65" s="1366">
        <f t="shared" ref="LUW65" si="4364">LUW59*$C$64*$C$65</f>
        <v>0</v>
      </c>
      <c r="LUY65" s="1366">
        <f t="shared" ref="LUY65" si="4365">LUY59*$C$64*$C$65</f>
        <v>0</v>
      </c>
      <c r="LVA65" s="1366">
        <f t="shared" ref="LVA65" si="4366">LVA59*$C$64*$C$65</f>
        <v>0</v>
      </c>
      <c r="LVC65" s="1366">
        <f t="shared" ref="LVC65" si="4367">LVC59*$C$64*$C$65</f>
        <v>0</v>
      </c>
      <c r="LVE65" s="1366">
        <f t="shared" ref="LVE65" si="4368">LVE59*$C$64*$C$65</f>
        <v>0</v>
      </c>
      <c r="LVG65" s="1366">
        <f t="shared" ref="LVG65" si="4369">LVG59*$C$64*$C$65</f>
        <v>0</v>
      </c>
      <c r="LVI65" s="1366">
        <f t="shared" ref="LVI65" si="4370">LVI59*$C$64*$C$65</f>
        <v>0</v>
      </c>
      <c r="LVK65" s="1366">
        <f t="shared" ref="LVK65" si="4371">LVK59*$C$64*$C$65</f>
        <v>0</v>
      </c>
      <c r="LVM65" s="1366">
        <f t="shared" ref="LVM65" si="4372">LVM59*$C$64*$C$65</f>
        <v>0</v>
      </c>
      <c r="LVO65" s="1366">
        <f t="shared" ref="LVO65" si="4373">LVO59*$C$64*$C$65</f>
        <v>0</v>
      </c>
      <c r="LVQ65" s="1366">
        <f t="shared" ref="LVQ65" si="4374">LVQ59*$C$64*$C$65</f>
        <v>0</v>
      </c>
      <c r="LVS65" s="1366">
        <f t="shared" ref="LVS65" si="4375">LVS59*$C$64*$C$65</f>
        <v>0</v>
      </c>
      <c r="LVU65" s="1366">
        <f t="shared" ref="LVU65" si="4376">LVU59*$C$64*$C$65</f>
        <v>0</v>
      </c>
      <c r="LVW65" s="1366">
        <f t="shared" ref="LVW65" si="4377">LVW59*$C$64*$C$65</f>
        <v>0</v>
      </c>
      <c r="LVY65" s="1366">
        <f t="shared" ref="LVY65" si="4378">LVY59*$C$64*$C$65</f>
        <v>0</v>
      </c>
      <c r="LWA65" s="1366">
        <f t="shared" ref="LWA65" si="4379">LWA59*$C$64*$C$65</f>
        <v>0</v>
      </c>
      <c r="LWC65" s="1366">
        <f t="shared" ref="LWC65" si="4380">LWC59*$C$64*$C$65</f>
        <v>0</v>
      </c>
      <c r="LWE65" s="1366">
        <f t="shared" ref="LWE65" si="4381">LWE59*$C$64*$C$65</f>
        <v>0</v>
      </c>
      <c r="LWG65" s="1366">
        <f t="shared" ref="LWG65" si="4382">LWG59*$C$64*$C$65</f>
        <v>0</v>
      </c>
      <c r="LWI65" s="1366">
        <f t="shared" ref="LWI65" si="4383">LWI59*$C$64*$C$65</f>
        <v>0</v>
      </c>
      <c r="LWK65" s="1366">
        <f t="shared" ref="LWK65" si="4384">LWK59*$C$64*$C$65</f>
        <v>0</v>
      </c>
      <c r="LWM65" s="1366">
        <f t="shared" ref="LWM65" si="4385">LWM59*$C$64*$C$65</f>
        <v>0</v>
      </c>
      <c r="LWO65" s="1366">
        <f t="shared" ref="LWO65" si="4386">LWO59*$C$64*$C$65</f>
        <v>0</v>
      </c>
      <c r="LWQ65" s="1366">
        <f t="shared" ref="LWQ65" si="4387">LWQ59*$C$64*$C$65</f>
        <v>0</v>
      </c>
      <c r="LWS65" s="1366">
        <f t="shared" ref="LWS65" si="4388">LWS59*$C$64*$C$65</f>
        <v>0</v>
      </c>
      <c r="LWU65" s="1366">
        <f t="shared" ref="LWU65" si="4389">LWU59*$C$64*$C$65</f>
        <v>0</v>
      </c>
      <c r="LWW65" s="1366">
        <f t="shared" ref="LWW65" si="4390">LWW59*$C$64*$C$65</f>
        <v>0</v>
      </c>
      <c r="LWY65" s="1366">
        <f t="shared" ref="LWY65" si="4391">LWY59*$C$64*$C$65</f>
        <v>0</v>
      </c>
      <c r="LXA65" s="1366">
        <f t="shared" ref="LXA65" si="4392">LXA59*$C$64*$C$65</f>
        <v>0</v>
      </c>
      <c r="LXC65" s="1366">
        <f t="shared" ref="LXC65" si="4393">LXC59*$C$64*$C$65</f>
        <v>0</v>
      </c>
      <c r="LXE65" s="1366">
        <f t="shared" ref="LXE65" si="4394">LXE59*$C$64*$C$65</f>
        <v>0</v>
      </c>
      <c r="LXG65" s="1366">
        <f t="shared" ref="LXG65" si="4395">LXG59*$C$64*$C$65</f>
        <v>0</v>
      </c>
      <c r="LXI65" s="1366">
        <f t="shared" ref="LXI65" si="4396">LXI59*$C$64*$C$65</f>
        <v>0</v>
      </c>
      <c r="LXK65" s="1366">
        <f t="shared" ref="LXK65" si="4397">LXK59*$C$64*$C$65</f>
        <v>0</v>
      </c>
      <c r="LXM65" s="1366">
        <f t="shared" ref="LXM65" si="4398">LXM59*$C$64*$C$65</f>
        <v>0</v>
      </c>
      <c r="LXO65" s="1366">
        <f t="shared" ref="LXO65" si="4399">LXO59*$C$64*$C$65</f>
        <v>0</v>
      </c>
      <c r="LXQ65" s="1366">
        <f t="shared" ref="LXQ65" si="4400">LXQ59*$C$64*$C$65</f>
        <v>0</v>
      </c>
      <c r="LXS65" s="1366">
        <f t="shared" ref="LXS65" si="4401">LXS59*$C$64*$C$65</f>
        <v>0</v>
      </c>
      <c r="LXU65" s="1366">
        <f t="shared" ref="LXU65" si="4402">LXU59*$C$64*$C$65</f>
        <v>0</v>
      </c>
      <c r="LXW65" s="1366">
        <f t="shared" ref="LXW65" si="4403">LXW59*$C$64*$C$65</f>
        <v>0</v>
      </c>
      <c r="LXY65" s="1366">
        <f t="shared" ref="LXY65" si="4404">LXY59*$C$64*$C$65</f>
        <v>0</v>
      </c>
      <c r="LYA65" s="1366">
        <f t="shared" ref="LYA65" si="4405">LYA59*$C$64*$C$65</f>
        <v>0</v>
      </c>
      <c r="LYC65" s="1366">
        <f t="shared" ref="LYC65" si="4406">LYC59*$C$64*$C$65</f>
        <v>0</v>
      </c>
      <c r="LYE65" s="1366">
        <f t="shared" ref="LYE65" si="4407">LYE59*$C$64*$C$65</f>
        <v>0</v>
      </c>
      <c r="LYG65" s="1366">
        <f t="shared" ref="LYG65" si="4408">LYG59*$C$64*$C$65</f>
        <v>0</v>
      </c>
      <c r="LYI65" s="1366">
        <f t="shared" ref="LYI65" si="4409">LYI59*$C$64*$C$65</f>
        <v>0</v>
      </c>
      <c r="LYK65" s="1366">
        <f t="shared" ref="LYK65" si="4410">LYK59*$C$64*$C$65</f>
        <v>0</v>
      </c>
      <c r="LYM65" s="1366">
        <f t="shared" ref="LYM65" si="4411">LYM59*$C$64*$C$65</f>
        <v>0</v>
      </c>
      <c r="LYO65" s="1366">
        <f t="shared" ref="LYO65" si="4412">LYO59*$C$64*$C$65</f>
        <v>0</v>
      </c>
      <c r="LYQ65" s="1366">
        <f t="shared" ref="LYQ65" si="4413">LYQ59*$C$64*$C$65</f>
        <v>0</v>
      </c>
      <c r="LYS65" s="1366">
        <f t="shared" ref="LYS65" si="4414">LYS59*$C$64*$C$65</f>
        <v>0</v>
      </c>
      <c r="LYU65" s="1366">
        <f t="shared" ref="LYU65" si="4415">LYU59*$C$64*$C$65</f>
        <v>0</v>
      </c>
      <c r="LYW65" s="1366">
        <f t="shared" ref="LYW65" si="4416">LYW59*$C$64*$C$65</f>
        <v>0</v>
      </c>
      <c r="LYY65" s="1366">
        <f t="shared" ref="LYY65" si="4417">LYY59*$C$64*$C$65</f>
        <v>0</v>
      </c>
      <c r="LZA65" s="1366">
        <f t="shared" ref="LZA65" si="4418">LZA59*$C$64*$C$65</f>
        <v>0</v>
      </c>
      <c r="LZC65" s="1366">
        <f t="shared" ref="LZC65" si="4419">LZC59*$C$64*$C$65</f>
        <v>0</v>
      </c>
      <c r="LZE65" s="1366">
        <f t="shared" ref="LZE65" si="4420">LZE59*$C$64*$C$65</f>
        <v>0</v>
      </c>
      <c r="LZG65" s="1366">
        <f t="shared" ref="LZG65" si="4421">LZG59*$C$64*$C$65</f>
        <v>0</v>
      </c>
      <c r="LZI65" s="1366">
        <f t="shared" ref="LZI65" si="4422">LZI59*$C$64*$C$65</f>
        <v>0</v>
      </c>
      <c r="LZK65" s="1366">
        <f t="shared" ref="LZK65" si="4423">LZK59*$C$64*$C$65</f>
        <v>0</v>
      </c>
      <c r="LZM65" s="1366">
        <f t="shared" ref="LZM65" si="4424">LZM59*$C$64*$C$65</f>
        <v>0</v>
      </c>
      <c r="LZO65" s="1366">
        <f t="shared" ref="LZO65" si="4425">LZO59*$C$64*$C$65</f>
        <v>0</v>
      </c>
      <c r="LZQ65" s="1366">
        <f t="shared" ref="LZQ65" si="4426">LZQ59*$C$64*$C$65</f>
        <v>0</v>
      </c>
      <c r="LZS65" s="1366">
        <f t="shared" ref="LZS65" si="4427">LZS59*$C$64*$C$65</f>
        <v>0</v>
      </c>
      <c r="LZU65" s="1366">
        <f t="shared" ref="LZU65" si="4428">LZU59*$C$64*$C$65</f>
        <v>0</v>
      </c>
      <c r="LZW65" s="1366">
        <f t="shared" ref="LZW65" si="4429">LZW59*$C$64*$C$65</f>
        <v>0</v>
      </c>
      <c r="LZY65" s="1366">
        <f t="shared" ref="LZY65" si="4430">LZY59*$C$64*$C$65</f>
        <v>0</v>
      </c>
      <c r="MAA65" s="1366">
        <f t="shared" ref="MAA65" si="4431">MAA59*$C$64*$C$65</f>
        <v>0</v>
      </c>
      <c r="MAC65" s="1366">
        <f t="shared" ref="MAC65" si="4432">MAC59*$C$64*$C$65</f>
        <v>0</v>
      </c>
      <c r="MAE65" s="1366">
        <f t="shared" ref="MAE65" si="4433">MAE59*$C$64*$C$65</f>
        <v>0</v>
      </c>
      <c r="MAG65" s="1366">
        <f t="shared" ref="MAG65" si="4434">MAG59*$C$64*$C$65</f>
        <v>0</v>
      </c>
      <c r="MAI65" s="1366">
        <f t="shared" ref="MAI65" si="4435">MAI59*$C$64*$C$65</f>
        <v>0</v>
      </c>
      <c r="MAK65" s="1366">
        <f t="shared" ref="MAK65" si="4436">MAK59*$C$64*$C$65</f>
        <v>0</v>
      </c>
      <c r="MAM65" s="1366">
        <f t="shared" ref="MAM65" si="4437">MAM59*$C$64*$C$65</f>
        <v>0</v>
      </c>
      <c r="MAO65" s="1366">
        <f t="shared" ref="MAO65" si="4438">MAO59*$C$64*$C$65</f>
        <v>0</v>
      </c>
      <c r="MAQ65" s="1366">
        <f t="shared" ref="MAQ65" si="4439">MAQ59*$C$64*$C$65</f>
        <v>0</v>
      </c>
      <c r="MAS65" s="1366">
        <f t="shared" ref="MAS65" si="4440">MAS59*$C$64*$C$65</f>
        <v>0</v>
      </c>
      <c r="MAU65" s="1366">
        <f t="shared" ref="MAU65" si="4441">MAU59*$C$64*$C$65</f>
        <v>0</v>
      </c>
      <c r="MAW65" s="1366">
        <f t="shared" ref="MAW65" si="4442">MAW59*$C$64*$C$65</f>
        <v>0</v>
      </c>
      <c r="MAY65" s="1366">
        <f t="shared" ref="MAY65" si="4443">MAY59*$C$64*$C$65</f>
        <v>0</v>
      </c>
      <c r="MBA65" s="1366">
        <f t="shared" ref="MBA65" si="4444">MBA59*$C$64*$C$65</f>
        <v>0</v>
      </c>
      <c r="MBC65" s="1366">
        <f t="shared" ref="MBC65" si="4445">MBC59*$C$64*$C$65</f>
        <v>0</v>
      </c>
      <c r="MBE65" s="1366">
        <f t="shared" ref="MBE65" si="4446">MBE59*$C$64*$C$65</f>
        <v>0</v>
      </c>
      <c r="MBG65" s="1366">
        <f t="shared" ref="MBG65" si="4447">MBG59*$C$64*$C$65</f>
        <v>0</v>
      </c>
      <c r="MBI65" s="1366">
        <f t="shared" ref="MBI65" si="4448">MBI59*$C$64*$C$65</f>
        <v>0</v>
      </c>
      <c r="MBK65" s="1366">
        <f t="shared" ref="MBK65" si="4449">MBK59*$C$64*$C$65</f>
        <v>0</v>
      </c>
      <c r="MBM65" s="1366">
        <f t="shared" ref="MBM65" si="4450">MBM59*$C$64*$C$65</f>
        <v>0</v>
      </c>
      <c r="MBO65" s="1366">
        <f t="shared" ref="MBO65" si="4451">MBO59*$C$64*$C$65</f>
        <v>0</v>
      </c>
      <c r="MBQ65" s="1366">
        <f t="shared" ref="MBQ65" si="4452">MBQ59*$C$64*$C$65</f>
        <v>0</v>
      </c>
      <c r="MBS65" s="1366">
        <f t="shared" ref="MBS65" si="4453">MBS59*$C$64*$C$65</f>
        <v>0</v>
      </c>
      <c r="MBU65" s="1366">
        <f t="shared" ref="MBU65" si="4454">MBU59*$C$64*$C$65</f>
        <v>0</v>
      </c>
      <c r="MBW65" s="1366">
        <f t="shared" ref="MBW65" si="4455">MBW59*$C$64*$C$65</f>
        <v>0</v>
      </c>
      <c r="MBY65" s="1366">
        <f t="shared" ref="MBY65" si="4456">MBY59*$C$64*$C$65</f>
        <v>0</v>
      </c>
      <c r="MCA65" s="1366">
        <f t="shared" ref="MCA65" si="4457">MCA59*$C$64*$C$65</f>
        <v>0</v>
      </c>
      <c r="MCC65" s="1366">
        <f t="shared" ref="MCC65" si="4458">MCC59*$C$64*$C$65</f>
        <v>0</v>
      </c>
      <c r="MCE65" s="1366">
        <f t="shared" ref="MCE65" si="4459">MCE59*$C$64*$C$65</f>
        <v>0</v>
      </c>
      <c r="MCG65" s="1366">
        <f t="shared" ref="MCG65" si="4460">MCG59*$C$64*$C$65</f>
        <v>0</v>
      </c>
      <c r="MCI65" s="1366">
        <f t="shared" ref="MCI65" si="4461">MCI59*$C$64*$C$65</f>
        <v>0</v>
      </c>
      <c r="MCK65" s="1366">
        <f t="shared" ref="MCK65" si="4462">MCK59*$C$64*$C$65</f>
        <v>0</v>
      </c>
      <c r="MCM65" s="1366">
        <f t="shared" ref="MCM65" si="4463">MCM59*$C$64*$C$65</f>
        <v>0</v>
      </c>
      <c r="MCO65" s="1366">
        <f t="shared" ref="MCO65" si="4464">MCO59*$C$64*$C$65</f>
        <v>0</v>
      </c>
      <c r="MCQ65" s="1366">
        <f t="shared" ref="MCQ65" si="4465">MCQ59*$C$64*$C$65</f>
        <v>0</v>
      </c>
      <c r="MCS65" s="1366">
        <f t="shared" ref="MCS65" si="4466">MCS59*$C$64*$C$65</f>
        <v>0</v>
      </c>
      <c r="MCU65" s="1366">
        <f t="shared" ref="MCU65" si="4467">MCU59*$C$64*$C$65</f>
        <v>0</v>
      </c>
      <c r="MCW65" s="1366">
        <f t="shared" ref="MCW65" si="4468">MCW59*$C$64*$C$65</f>
        <v>0</v>
      </c>
      <c r="MCY65" s="1366">
        <f t="shared" ref="MCY65" si="4469">MCY59*$C$64*$C$65</f>
        <v>0</v>
      </c>
      <c r="MDA65" s="1366">
        <f t="shared" ref="MDA65" si="4470">MDA59*$C$64*$C$65</f>
        <v>0</v>
      </c>
      <c r="MDC65" s="1366">
        <f t="shared" ref="MDC65" si="4471">MDC59*$C$64*$C$65</f>
        <v>0</v>
      </c>
      <c r="MDE65" s="1366">
        <f t="shared" ref="MDE65" si="4472">MDE59*$C$64*$C$65</f>
        <v>0</v>
      </c>
      <c r="MDG65" s="1366">
        <f t="shared" ref="MDG65" si="4473">MDG59*$C$64*$C$65</f>
        <v>0</v>
      </c>
      <c r="MDI65" s="1366">
        <f t="shared" ref="MDI65" si="4474">MDI59*$C$64*$C$65</f>
        <v>0</v>
      </c>
      <c r="MDK65" s="1366">
        <f t="shared" ref="MDK65" si="4475">MDK59*$C$64*$C$65</f>
        <v>0</v>
      </c>
      <c r="MDM65" s="1366">
        <f t="shared" ref="MDM65" si="4476">MDM59*$C$64*$C$65</f>
        <v>0</v>
      </c>
      <c r="MDO65" s="1366">
        <f t="shared" ref="MDO65" si="4477">MDO59*$C$64*$C$65</f>
        <v>0</v>
      </c>
      <c r="MDQ65" s="1366">
        <f t="shared" ref="MDQ65" si="4478">MDQ59*$C$64*$C$65</f>
        <v>0</v>
      </c>
      <c r="MDS65" s="1366">
        <f t="shared" ref="MDS65" si="4479">MDS59*$C$64*$C$65</f>
        <v>0</v>
      </c>
      <c r="MDU65" s="1366">
        <f t="shared" ref="MDU65" si="4480">MDU59*$C$64*$C$65</f>
        <v>0</v>
      </c>
      <c r="MDW65" s="1366">
        <f t="shared" ref="MDW65" si="4481">MDW59*$C$64*$C$65</f>
        <v>0</v>
      </c>
      <c r="MDY65" s="1366">
        <f t="shared" ref="MDY65" si="4482">MDY59*$C$64*$C$65</f>
        <v>0</v>
      </c>
      <c r="MEA65" s="1366">
        <f t="shared" ref="MEA65" si="4483">MEA59*$C$64*$C$65</f>
        <v>0</v>
      </c>
      <c r="MEC65" s="1366">
        <f t="shared" ref="MEC65" si="4484">MEC59*$C$64*$C$65</f>
        <v>0</v>
      </c>
      <c r="MEE65" s="1366">
        <f t="shared" ref="MEE65" si="4485">MEE59*$C$64*$C$65</f>
        <v>0</v>
      </c>
      <c r="MEG65" s="1366">
        <f t="shared" ref="MEG65" si="4486">MEG59*$C$64*$C$65</f>
        <v>0</v>
      </c>
      <c r="MEI65" s="1366">
        <f t="shared" ref="MEI65" si="4487">MEI59*$C$64*$C$65</f>
        <v>0</v>
      </c>
      <c r="MEK65" s="1366">
        <f t="shared" ref="MEK65" si="4488">MEK59*$C$64*$C$65</f>
        <v>0</v>
      </c>
      <c r="MEM65" s="1366">
        <f t="shared" ref="MEM65" si="4489">MEM59*$C$64*$C$65</f>
        <v>0</v>
      </c>
      <c r="MEO65" s="1366">
        <f t="shared" ref="MEO65" si="4490">MEO59*$C$64*$C$65</f>
        <v>0</v>
      </c>
      <c r="MEQ65" s="1366">
        <f t="shared" ref="MEQ65" si="4491">MEQ59*$C$64*$C$65</f>
        <v>0</v>
      </c>
      <c r="MES65" s="1366">
        <f t="shared" ref="MES65" si="4492">MES59*$C$64*$C$65</f>
        <v>0</v>
      </c>
      <c r="MEU65" s="1366">
        <f t="shared" ref="MEU65" si="4493">MEU59*$C$64*$C$65</f>
        <v>0</v>
      </c>
      <c r="MEW65" s="1366">
        <f t="shared" ref="MEW65" si="4494">MEW59*$C$64*$C$65</f>
        <v>0</v>
      </c>
      <c r="MEY65" s="1366">
        <f t="shared" ref="MEY65" si="4495">MEY59*$C$64*$C$65</f>
        <v>0</v>
      </c>
      <c r="MFA65" s="1366">
        <f t="shared" ref="MFA65" si="4496">MFA59*$C$64*$C$65</f>
        <v>0</v>
      </c>
      <c r="MFC65" s="1366">
        <f t="shared" ref="MFC65" si="4497">MFC59*$C$64*$C$65</f>
        <v>0</v>
      </c>
      <c r="MFE65" s="1366">
        <f t="shared" ref="MFE65" si="4498">MFE59*$C$64*$C$65</f>
        <v>0</v>
      </c>
      <c r="MFG65" s="1366">
        <f t="shared" ref="MFG65" si="4499">MFG59*$C$64*$C$65</f>
        <v>0</v>
      </c>
      <c r="MFI65" s="1366">
        <f t="shared" ref="MFI65" si="4500">MFI59*$C$64*$C$65</f>
        <v>0</v>
      </c>
      <c r="MFK65" s="1366">
        <f t="shared" ref="MFK65" si="4501">MFK59*$C$64*$C$65</f>
        <v>0</v>
      </c>
      <c r="MFM65" s="1366">
        <f t="shared" ref="MFM65" si="4502">MFM59*$C$64*$C$65</f>
        <v>0</v>
      </c>
      <c r="MFO65" s="1366">
        <f t="shared" ref="MFO65" si="4503">MFO59*$C$64*$C$65</f>
        <v>0</v>
      </c>
      <c r="MFQ65" s="1366">
        <f t="shared" ref="MFQ65" si="4504">MFQ59*$C$64*$C$65</f>
        <v>0</v>
      </c>
      <c r="MFS65" s="1366">
        <f t="shared" ref="MFS65" si="4505">MFS59*$C$64*$C$65</f>
        <v>0</v>
      </c>
      <c r="MFU65" s="1366">
        <f t="shared" ref="MFU65" si="4506">MFU59*$C$64*$C$65</f>
        <v>0</v>
      </c>
      <c r="MFW65" s="1366">
        <f t="shared" ref="MFW65" si="4507">MFW59*$C$64*$C$65</f>
        <v>0</v>
      </c>
      <c r="MFY65" s="1366">
        <f t="shared" ref="MFY65" si="4508">MFY59*$C$64*$C$65</f>
        <v>0</v>
      </c>
      <c r="MGA65" s="1366">
        <f t="shared" ref="MGA65" si="4509">MGA59*$C$64*$C$65</f>
        <v>0</v>
      </c>
      <c r="MGC65" s="1366">
        <f t="shared" ref="MGC65" si="4510">MGC59*$C$64*$C$65</f>
        <v>0</v>
      </c>
      <c r="MGE65" s="1366">
        <f t="shared" ref="MGE65" si="4511">MGE59*$C$64*$C$65</f>
        <v>0</v>
      </c>
      <c r="MGG65" s="1366">
        <f t="shared" ref="MGG65" si="4512">MGG59*$C$64*$C$65</f>
        <v>0</v>
      </c>
      <c r="MGI65" s="1366">
        <f t="shared" ref="MGI65" si="4513">MGI59*$C$64*$C$65</f>
        <v>0</v>
      </c>
      <c r="MGK65" s="1366">
        <f t="shared" ref="MGK65" si="4514">MGK59*$C$64*$C$65</f>
        <v>0</v>
      </c>
      <c r="MGM65" s="1366">
        <f t="shared" ref="MGM65" si="4515">MGM59*$C$64*$C$65</f>
        <v>0</v>
      </c>
      <c r="MGO65" s="1366">
        <f t="shared" ref="MGO65" si="4516">MGO59*$C$64*$C$65</f>
        <v>0</v>
      </c>
      <c r="MGQ65" s="1366">
        <f t="shared" ref="MGQ65" si="4517">MGQ59*$C$64*$C$65</f>
        <v>0</v>
      </c>
      <c r="MGS65" s="1366">
        <f t="shared" ref="MGS65" si="4518">MGS59*$C$64*$C$65</f>
        <v>0</v>
      </c>
      <c r="MGU65" s="1366">
        <f t="shared" ref="MGU65" si="4519">MGU59*$C$64*$C$65</f>
        <v>0</v>
      </c>
      <c r="MGW65" s="1366">
        <f t="shared" ref="MGW65" si="4520">MGW59*$C$64*$C$65</f>
        <v>0</v>
      </c>
      <c r="MGY65" s="1366">
        <f t="shared" ref="MGY65" si="4521">MGY59*$C$64*$C$65</f>
        <v>0</v>
      </c>
      <c r="MHA65" s="1366">
        <f t="shared" ref="MHA65" si="4522">MHA59*$C$64*$C$65</f>
        <v>0</v>
      </c>
      <c r="MHC65" s="1366">
        <f t="shared" ref="MHC65" si="4523">MHC59*$C$64*$C$65</f>
        <v>0</v>
      </c>
      <c r="MHE65" s="1366">
        <f t="shared" ref="MHE65" si="4524">MHE59*$C$64*$C$65</f>
        <v>0</v>
      </c>
      <c r="MHG65" s="1366">
        <f t="shared" ref="MHG65" si="4525">MHG59*$C$64*$C$65</f>
        <v>0</v>
      </c>
      <c r="MHI65" s="1366">
        <f t="shared" ref="MHI65" si="4526">MHI59*$C$64*$C$65</f>
        <v>0</v>
      </c>
      <c r="MHK65" s="1366">
        <f t="shared" ref="MHK65" si="4527">MHK59*$C$64*$C$65</f>
        <v>0</v>
      </c>
      <c r="MHM65" s="1366">
        <f t="shared" ref="MHM65" si="4528">MHM59*$C$64*$C$65</f>
        <v>0</v>
      </c>
      <c r="MHO65" s="1366">
        <f t="shared" ref="MHO65" si="4529">MHO59*$C$64*$C$65</f>
        <v>0</v>
      </c>
      <c r="MHQ65" s="1366">
        <f t="shared" ref="MHQ65" si="4530">MHQ59*$C$64*$C$65</f>
        <v>0</v>
      </c>
      <c r="MHS65" s="1366">
        <f t="shared" ref="MHS65" si="4531">MHS59*$C$64*$C$65</f>
        <v>0</v>
      </c>
      <c r="MHU65" s="1366">
        <f t="shared" ref="MHU65" si="4532">MHU59*$C$64*$C$65</f>
        <v>0</v>
      </c>
      <c r="MHW65" s="1366">
        <f t="shared" ref="MHW65" si="4533">MHW59*$C$64*$C$65</f>
        <v>0</v>
      </c>
      <c r="MHY65" s="1366">
        <f t="shared" ref="MHY65" si="4534">MHY59*$C$64*$C$65</f>
        <v>0</v>
      </c>
      <c r="MIA65" s="1366">
        <f t="shared" ref="MIA65" si="4535">MIA59*$C$64*$C$65</f>
        <v>0</v>
      </c>
      <c r="MIC65" s="1366">
        <f t="shared" ref="MIC65" si="4536">MIC59*$C$64*$C$65</f>
        <v>0</v>
      </c>
      <c r="MIE65" s="1366">
        <f t="shared" ref="MIE65" si="4537">MIE59*$C$64*$C$65</f>
        <v>0</v>
      </c>
      <c r="MIG65" s="1366">
        <f t="shared" ref="MIG65" si="4538">MIG59*$C$64*$C$65</f>
        <v>0</v>
      </c>
      <c r="MII65" s="1366">
        <f t="shared" ref="MII65" si="4539">MII59*$C$64*$C$65</f>
        <v>0</v>
      </c>
      <c r="MIK65" s="1366">
        <f t="shared" ref="MIK65" si="4540">MIK59*$C$64*$C$65</f>
        <v>0</v>
      </c>
      <c r="MIM65" s="1366">
        <f t="shared" ref="MIM65" si="4541">MIM59*$C$64*$C$65</f>
        <v>0</v>
      </c>
      <c r="MIO65" s="1366">
        <f t="shared" ref="MIO65" si="4542">MIO59*$C$64*$C$65</f>
        <v>0</v>
      </c>
      <c r="MIQ65" s="1366">
        <f t="shared" ref="MIQ65" si="4543">MIQ59*$C$64*$C$65</f>
        <v>0</v>
      </c>
      <c r="MIS65" s="1366">
        <f t="shared" ref="MIS65" si="4544">MIS59*$C$64*$C$65</f>
        <v>0</v>
      </c>
      <c r="MIU65" s="1366">
        <f t="shared" ref="MIU65" si="4545">MIU59*$C$64*$C$65</f>
        <v>0</v>
      </c>
      <c r="MIW65" s="1366">
        <f t="shared" ref="MIW65" si="4546">MIW59*$C$64*$C$65</f>
        <v>0</v>
      </c>
      <c r="MIY65" s="1366">
        <f t="shared" ref="MIY65" si="4547">MIY59*$C$64*$C$65</f>
        <v>0</v>
      </c>
      <c r="MJA65" s="1366">
        <f t="shared" ref="MJA65" si="4548">MJA59*$C$64*$C$65</f>
        <v>0</v>
      </c>
      <c r="MJC65" s="1366">
        <f t="shared" ref="MJC65" si="4549">MJC59*$C$64*$C$65</f>
        <v>0</v>
      </c>
      <c r="MJE65" s="1366">
        <f t="shared" ref="MJE65" si="4550">MJE59*$C$64*$C$65</f>
        <v>0</v>
      </c>
      <c r="MJG65" s="1366">
        <f t="shared" ref="MJG65" si="4551">MJG59*$C$64*$C$65</f>
        <v>0</v>
      </c>
      <c r="MJI65" s="1366">
        <f t="shared" ref="MJI65" si="4552">MJI59*$C$64*$C$65</f>
        <v>0</v>
      </c>
      <c r="MJK65" s="1366">
        <f t="shared" ref="MJK65" si="4553">MJK59*$C$64*$C$65</f>
        <v>0</v>
      </c>
      <c r="MJM65" s="1366">
        <f t="shared" ref="MJM65" si="4554">MJM59*$C$64*$C$65</f>
        <v>0</v>
      </c>
      <c r="MJO65" s="1366">
        <f t="shared" ref="MJO65" si="4555">MJO59*$C$64*$C$65</f>
        <v>0</v>
      </c>
      <c r="MJQ65" s="1366">
        <f t="shared" ref="MJQ65" si="4556">MJQ59*$C$64*$C$65</f>
        <v>0</v>
      </c>
      <c r="MJS65" s="1366">
        <f t="shared" ref="MJS65" si="4557">MJS59*$C$64*$C$65</f>
        <v>0</v>
      </c>
      <c r="MJU65" s="1366">
        <f t="shared" ref="MJU65" si="4558">MJU59*$C$64*$C$65</f>
        <v>0</v>
      </c>
      <c r="MJW65" s="1366">
        <f t="shared" ref="MJW65" si="4559">MJW59*$C$64*$C$65</f>
        <v>0</v>
      </c>
      <c r="MJY65" s="1366">
        <f t="shared" ref="MJY65" si="4560">MJY59*$C$64*$C$65</f>
        <v>0</v>
      </c>
      <c r="MKA65" s="1366">
        <f t="shared" ref="MKA65" si="4561">MKA59*$C$64*$C$65</f>
        <v>0</v>
      </c>
      <c r="MKC65" s="1366">
        <f t="shared" ref="MKC65" si="4562">MKC59*$C$64*$C$65</f>
        <v>0</v>
      </c>
      <c r="MKE65" s="1366">
        <f t="shared" ref="MKE65" si="4563">MKE59*$C$64*$C$65</f>
        <v>0</v>
      </c>
      <c r="MKG65" s="1366">
        <f t="shared" ref="MKG65" si="4564">MKG59*$C$64*$C$65</f>
        <v>0</v>
      </c>
      <c r="MKI65" s="1366">
        <f t="shared" ref="MKI65" si="4565">MKI59*$C$64*$C$65</f>
        <v>0</v>
      </c>
      <c r="MKK65" s="1366">
        <f t="shared" ref="MKK65" si="4566">MKK59*$C$64*$C$65</f>
        <v>0</v>
      </c>
      <c r="MKM65" s="1366">
        <f t="shared" ref="MKM65" si="4567">MKM59*$C$64*$C$65</f>
        <v>0</v>
      </c>
      <c r="MKO65" s="1366">
        <f t="shared" ref="MKO65" si="4568">MKO59*$C$64*$C$65</f>
        <v>0</v>
      </c>
      <c r="MKQ65" s="1366">
        <f t="shared" ref="MKQ65" si="4569">MKQ59*$C$64*$C$65</f>
        <v>0</v>
      </c>
      <c r="MKS65" s="1366">
        <f t="shared" ref="MKS65" si="4570">MKS59*$C$64*$C$65</f>
        <v>0</v>
      </c>
      <c r="MKU65" s="1366">
        <f t="shared" ref="MKU65" si="4571">MKU59*$C$64*$C$65</f>
        <v>0</v>
      </c>
      <c r="MKW65" s="1366">
        <f t="shared" ref="MKW65" si="4572">MKW59*$C$64*$C$65</f>
        <v>0</v>
      </c>
      <c r="MKY65" s="1366">
        <f t="shared" ref="MKY65" si="4573">MKY59*$C$64*$C$65</f>
        <v>0</v>
      </c>
      <c r="MLA65" s="1366">
        <f t="shared" ref="MLA65" si="4574">MLA59*$C$64*$C$65</f>
        <v>0</v>
      </c>
      <c r="MLC65" s="1366">
        <f t="shared" ref="MLC65" si="4575">MLC59*$C$64*$C$65</f>
        <v>0</v>
      </c>
      <c r="MLE65" s="1366">
        <f t="shared" ref="MLE65" si="4576">MLE59*$C$64*$C$65</f>
        <v>0</v>
      </c>
      <c r="MLG65" s="1366">
        <f t="shared" ref="MLG65" si="4577">MLG59*$C$64*$C$65</f>
        <v>0</v>
      </c>
      <c r="MLI65" s="1366">
        <f t="shared" ref="MLI65" si="4578">MLI59*$C$64*$C$65</f>
        <v>0</v>
      </c>
      <c r="MLK65" s="1366">
        <f t="shared" ref="MLK65" si="4579">MLK59*$C$64*$C$65</f>
        <v>0</v>
      </c>
      <c r="MLM65" s="1366">
        <f t="shared" ref="MLM65" si="4580">MLM59*$C$64*$C$65</f>
        <v>0</v>
      </c>
      <c r="MLO65" s="1366">
        <f t="shared" ref="MLO65" si="4581">MLO59*$C$64*$C$65</f>
        <v>0</v>
      </c>
      <c r="MLQ65" s="1366">
        <f t="shared" ref="MLQ65" si="4582">MLQ59*$C$64*$C$65</f>
        <v>0</v>
      </c>
      <c r="MLS65" s="1366">
        <f t="shared" ref="MLS65" si="4583">MLS59*$C$64*$C$65</f>
        <v>0</v>
      </c>
      <c r="MLU65" s="1366">
        <f t="shared" ref="MLU65" si="4584">MLU59*$C$64*$C$65</f>
        <v>0</v>
      </c>
      <c r="MLW65" s="1366">
        <f t="shared" ref="MLW65" si="4585">MLW59*$C$64*$C$65</f>
        <v>0</v>
      </c>
      <c r="MLY65" s="1366">
        <f t="shared" ref="MLY65" si="4586">MLY59*$C$64*$C$65</f>
        <v>0</v>
      </c>
      <c r="MMA65" s="1366">
        <f t="shared" ref="MMA65" si="4587">MMA59*$C$64*$C$65</f>
        <v>0</v>
      </c>
      <c r="MMC65" s="1366">
        <f t="shared" ref="MMC65" si="4588">MMC59*$C$64*$C$65</f>
        <v>0</v>
      </c>
      <c r="MME65" s="1366">
        <f t="shared" ref="MME65" si="4589">MME59*$C$64*$C$65</f>
        <v>0</v>
      </c>
      <c r="MMG65" s="1366">
        <f t="shared" ref="MMG65" si="4590">MMG59*$C$64*$C$65</f>
        <v>0</v>
      </c>
      <c r="MMI65" s="1366">
        <f t="shared" ref="MMI65" si="4591">MMI59*$C$64*$C$65</f>
        <v>0</v>
      </c>
      <c r="MMK65" s="1366">
        <f t="shared" ref="MMK65" si="4592">MMK59*$C$64*$C$65</f>
        <v>0</v>
      </c>
      <c r="MMM65" s="1366">
        <f t="shared" ref="MMM65" si="4593">MMM59*$C$64*$C$65</f>
        <v>0</v>
      </c>
      <c r="MMO65" s="1366">
        <f t="shared" ref="MMO65" si="4594">MMO59*$C$64*$C$65</f>
        <v>0</v>
      </c>
      <c r="MMQ65" s="1366">
        <f t="shared" ref="MMQ65" si="4595">MMQ59*$C$64*$C$65</f>
        <v>0</v>
      </c>
      <c r="MMS65" s="1366">
        <f t="shared" ref="MMS65" si="4596">MMS59*$C$64*$C$65</f>
        <v>0</v>
      </c>
      <c r="MMU65" s="1366">
        <f t="shared" ref="MMU65" si="4597">MMU59*$C$64*$C$65</f>
        <v>0</v>
      </c>
      <c r="MMW65" s="1366">
        <f t="shared" ref="MMW65" si="4598">MMW59*$C$64*$C$65</f>
        <v>0</v>
      </c>
      <c r="MMY65" s="1366">
        <f t="shared" ref="MMY65" si="4599">MMY59*$C$64*$C$65</f>
        <v>0</v>
      </c>
      <c r="MNA65" s="1366">
        <f t="shared" ref="MNA65" si="4600">MNA59*$C$64*$C$65</f>
        <v>0</v>
      </c>
      <c r="MNC65" s="1366">
        <f t="shared" ref="MNC65" si="4601">MNC59*$C$64*$C$65</f>
        <v>0</v>
      </c>
      <c r="MNE65" s="1366">
        <f t="shared" ref="MNE65" si="4602">MNE59*$C$64*$C$65</f>
        <v>0</v>
      </c>
      <c r="MNG65" s="1366">
        <f t="shared" ref="MNG65" si="4603">MNG59*$C$64*$C$65</f>
        <v>0</v>
      </c>
      <c r="MNI65" s="1366">
        <f t="shared" ref="MNI65" si="4604">MNI59*$C$64*$C$65</f>
        <v>0</v>
      </c>
      <c r="MNK65" s="1366">
        <f t="shared" ref="MNK65" si="4605">MNK59*$C$64*$C$65</f>
        <v>0</v>
      </c>
      <c r="MNM65" s="1366">
        <f t="shared" ref="MNM65" si="4606">MNM59*$C$64*$C$65</f>
        <v>0</v>
      </c>
      <c r="MNO65" s="1366">
        <f t="shared" ref="MNO65" si="4607">MNO59*$C$64*$C$65</f>
        <v>0</v>
      </c>
      <c r="MNQ65" s="1366">
        <f t="shared" ref="MNQ65" si="4608">MNQ59*$C$64*$C$65</f>
        <v>0</v>
      </c>
      <c r="MNS65" s="1366">
        <f t="shared" ref="MNS65" si="4609">MNS59*$C$64*$C$65</f>
        <v>0</v>
      </c>
      <c r="MNU65" s="1366">
        <f t="shared" ref="MNU65" si="4610">MNU59*$C$64*$C$65</f>
        <v>0</v>
      </c>
      <c r="MNW65" s="1366">
        <f t="shared" ref="MNW65" si="4611">MNW59*$C$64*$C$65</f>
        <v>0</v>
      </c>
      <c r="MNY65" s="1366">
        <f t="shared" ref="MNY65" si="4612">MNY59*$C$64*$C$65</f>
        <v>0</v>
      </c>
      <c r="MOA65" s="1366">
        <f t="shared" ref="MOA65" si="4613">MOA59*$C$64*$C$65</f>
        <v>0</v>
      </c>
      <c r="MOC65" s="1366">
        <f t="shared" ref="MOC65" si="4614">MOC59*$C$64*$C$65</f>
        <v>0</v>
      </c>
      <c r="MOE65" s="1366">
        <f t="shared" ref="MOE65" si="4615">MOE59*$C$64*$C$65</f>
        <v>0</v>
      </c>
      <c r="MOG65" s="1366">
        <f t="shared" ref="MOG65" si="4616">MOG59*$C$64*$C$65</f>
        <v>0</v>
      </c>
      <c r="MOI65" s="1366">
        <f t="shared" ref="MOI65" si="4617">MOI59*$C$64*$C$65</f>
        <v>0</v>
      </c>
      <c r="MOK65" s="1366">
        <f t="shared" ref="MOK65" si="4618">MOK59*$C$64*$C$65</f>
        <v>0</v>
      </c>
      <c r="MOM65" s="1366">
        <f t="shared" ref="MOM65" si="4619">MOM59*$C$64*$C$65</f>
        <v>0</v>
      </c>
      <c r="MOO65" s="1366">
        <f t="shared" ref="MOO65" si="4620">MOO59*$C$64*$C$65</f>
        <v>0</v>
      </c>
      <c r="MOQ65" s="1366">
        <f t="shared" ref="MOQ65" si="4621">MOQ59*$C$64*$C$65</f>
        <v>0</v>
      </c>
      <c r="MOS65" s="1366">
        <f t="shared" ref="MOS65" si="4622">MOS59*$C$64*$C$65</f>
        <v>0</v>
      </c>
      <c r="MOU65" s="1366">
        <f t="shared" ref="MOU65" si="4623">MOU59*$C$64*$C$65</f>
        <v>0</v>
      </c>
      <c r="MOW65" s="1366">
        <f t="shared" ref="MOW65" si="4624">MOW59*$C$64*$C$65</f>
        <v>0</v>
      </c>
      <c r="MOY65" s="1366">
        <f t="shared" ref="MOY65" si="4625">MOY59*$C$64*$C$65</f>
        <v>0</v>
      </c>
      <c r="MPA65" s="1366">
        <f t="shared" ref="MPA65" si="4626">MPA59*$C$64*$C$65</f>
        <v>0</v>
      </c>
      <c r="MPC65" s="1366">
        <f t="shared" ref="MPC65" si="4627">MPC59*$C$64*$C$65</f>
        <v>0</v>
      </c>
      <c r="MPE65" s="1366">
        <f t="shared" ref="MPE65" si="4628">MPE59*$C$64*$C$65</f>
        <v>0</v>
      </c>
      <c r="MPG65" s="1366">
        <f t="shared" ref="MPG65" si="4629">MPG59*$C$64*$C$65</f>
        <v>0</v>
      </c>
      <c r="MPI65" s="1366">
        <f t="shared" ref="MPI65" si="4630">MPI59*$C$64*$C$65</f>
        <v>0</v>
      </c>
      <c r="MPK65" s="1366">
        <f t="shared" ref="MPK65" si="4631">MPK59*$C$64*$C$65</f>
        <v>0</v>
      </c>
      <c r="MPM65" s="1366">
        <f t="shared" ref="MPM65" si="4632">MPM59*$C$64*$C$65</f>
        <v>0</v>
      </c>
      <c r="MPO65" s="1366">
        <f t="shared" ref="MPO65" si="4633">MPO59*$C$64*$C$65</f>
        <v>0</v>
      </c>
      <c r="MPQ65" s="1366">
        <f t="shared" ref="MPQ65" si="4634">MPQ59*$C$64*$C$65</f>
        <v>0</v>
      </c>
      <c r="MPS65" s="1366">
        <f t="shared" ref="MPS65" si="4635">MPS59*$C$64*$C$65</f>
        <v>0</v>
      </c>
      <c r="MPU65" s="1366">
        <f t="shared" ref="MPU65" si="4636">MPU59*$C$64*$C$65</f>
        <v>0</v>
      </c>
      <c r="MPW65" s="1366">
        <f t="shared" ref="MPW65" si="4637">MPW59*$C$64*$C$65</f>
        <v>0</v>
      </c>
      <c r="MPY65" s="1366">
        <f t="shared" ref="MPY65" si="4638">MPY59*$C$64*$C$65</f>
        <v>0</v>
      </c>
      <c r="MQA65" s="1366">
        <f t="shared" ref="MQA65" si="4639">MQA59*$C$64*$C$65</f>
        <v>0</v>
      </c>
      <c r="MQC65" s="1366">
        <f t="shared" ref="MQC65" si="4640">MQC59*$C$64*$C$65</f>
        <v>0</v>
      </c>
      <c r="MQE65" s="1366">
        <f t="shared" ref="MQE65" si="4641">MQE59*$C$64*$C$65</f>
        <v>0</v>
      </c>
      <c r="MQG65" s="1366">
        <f t="shared" ref="MQG65" si="4642">MQG59*$C$64*$C$65</f>
        <v>0</v>
      </c>
      <c r="MQI65" s="1366">
        <f t="shared" ref="MQI65" si="4643">MQI59*$C$64*$C$65</f>
        <v>0</v>
      </c>
      <c r="MQK65" s="1366">
        <f t="shared" ref="MQK65" si="4644">MQK59*$C$64*$C$65</f>
        <v>0</v>
      </c>
      <c r="MQM65" s="1366">
        <f t="shared" ref="MQM65" si="4645">MQM59*$C$64*$C$65</f>
        <v>0</v>
      </c>
      <c r="MQO65" s="1366">
        <f t="shared" ref="MQO65" si="4646">MQO59*$C$64*$C$65</f>
        <v>0</v>
      </c>
      <c r="MQQ65" s="1366">
        <f t="shared" ref="MQQ65" si="4647">MQQ59*$C$64*$C$65</f>
        <v>0</v>
      </c>
      <c r="MQS65" s="1366">
        <f t="shared" ref="MQS65" si="4648">MQS59*$C$64*$C$65</f>
        <v>0</v>
      </c>
      <c r="MQU65" s="1366">
        <f t="shared" ref="MQU65" si="4649">MQU59*$C$64*$C$65</f>
        <v>0</v>
      </c>
      <c r="MQW65" s="1366">
        <f t="shared" ref="MQW65" si="4650">MQW59*$C$64*$C$65</f>
        <v>0</v>
      </c>
      <c r="MQY65" s="1366">
        <f t="shared" ref="MQY65" si="4651">MQY59*$C$64*$C$65</f>
        <v>0</v>
      </c>
      <c r="MRA65" s="1366">
        <f t="shared" ref="MRA65" si="4652">MRA59*$C$64*$C$65</f>
        <v>0</v>
      </c>
      <c r="MRC65" s="1366">
        <f t="shared" ref="MRC65" si="4653">MRC59*$C$64*$C$65</f>
        <v>0</v>
      </c>
      <c r="MRE65" s="1366">
        <f t="shared" ref="MRE65" si="4654">MRE59*$C$64*$C$65</f>
        <v>0</v>
      </c>
      <c r="MRG65" s="1366">
        <f t="shared" ref="MRG65" si="4655">MRG59*$C$64*$C$65</f>
        <v>0</v>
      </c>
      <c r="MRI65" s="1366">
        <f t="shared" ref="MRI65" si="4656">MRI59*$C$64*$C$65</f>
        <v>0</v>
      </c>
      <c r="MRK65" s="1366">
        <f t="shared" ref="MRK65" si="4657">MRK59*$C$64*$C$65</f>
        <v>0</v>
      </c>
      <c r="MRM65" s="1366">
        <f t="shared" ref="MRM65" si="4658">MRM59*$C$64*$C$65</f>
        <v>0</v>
      </c>
      <c r="MRO65" s="1366">
        <f t="shared" ref="MRO65" si="4659">MRO59*$C$64*$C$65</f>
        <v>0</v>
      </c>
      <c r="MRQ65" s="1366">
        <f t="shared" ref="MRQ65" si="4660">MRQ59*$C$64*$C$65</f>
        <v>0</v>
      </c>
      <c r="MRS65" s="1366">
        <f t="shared" ref="MRS65" si="4661">MRS59*$C$64*$C$65</f>
        <v>0</v>
      </c>
      <c r="MRU65" s="1366">
        <f t="shared" ref="MRU65" si="4662">MRU59*$C$64*$C$65</f>
        <v>0</v>
      </c>
      <c r="MRW65" s="1366">
        <f t="shared" ref="MRW65" si="4663">MRW59*$C$64*$C$65</f>
        <v>0</v>
      </c>
      <c r="MRY65" s="1366">
        <f t="shared" ref="MRY65" si="4664">MRY59*$C$64*$C$65</f>
        <v>0</v>
      </c>
      <c r="MSA65" s="1366">
        <f t="shared" ref="MSA65" si="4665">MSA59*$C$64*$C$65</f>
        <v>0</v>
      </c>
      <c r="MSC65" s="1366">
        <f t="shared" ref="MSC65" si="4666">MSC59*$C$64*$C$65</f>
        <v>0</v>
      </c>
      <c r="MSE65" s="1366">
        <f t="shared" ref="MSE65" si="4667">MSE59*$C$64*$C$65</f>
        <v>0</v>
      </c>
      <c r="MSG65" s="1366">
        <f t="shared" ref="MSG65" si="4668">MSG59*$C$64*$C$65</f>
        <v>0</v>
      </c>
      <c r="MSI65" s="1366">
        <f t="shared" ref="MSI65" si="4669">MSI59*$C$64*$C$65</f>
        <v>0</v>
      </c>
      <c r="MSK65" s="1366">
        <f t="shared" ref="MSK65" si="4670">MSK59*$C$64*$C$65</f>
        <v>0</v>
      </c>
      <c r="MSM65" s="1366">
        <f t="shared" ref="MSM65" si="4671">MSM59*$C$64*$C$65</f>
        <v>0</v>
      </c>
      <c r="MSO65" s="1366">
        <f t="shared" ref="MSO65" si="4672">MSO59*$C$64*$C$65</f>
        <v>0</v>
      </c>
      <c r="MSQ65" s="1366">
        <f t="shared" ref="MSQ65" si="4673">MSQ59*$C$64*$C$65</f>
        <v>0</v>
      </c>
      <c r="MSS65" s="1366">
        <f t="shared" ref="MSS65" si="4674">MSS59*$C$64*$C$65</f>
        <v>0</v>
      </c>
      <c r="MSU65" s="1366">
        <f t="shared" ref="MSU65" si="4675">MSU59*$C$64*$C$65</f>
        <v>0</v>
      </c>
      <c r="MSW65" s="1366">
        <f t="shared" ref="MSW65" si="4676">MSW59*$C$64*$C$65</f>
        <v>0</v>
      </c>
      <c r="MSY65" s="1366">
        <f t="shared" ref="MSY65" si="4677">MSY59*$C$64*$C$65</f>
        <v>0</v>
      </c>
      <c r="MTA65" s="1366">
        <f t="shared" ref="MTA65" si="4678">MTA59*$C$64*$C$65</f>
        <v>0</v>
      </c>
      <c r="MTC65" s="1366">
        <f t="shared" ref="MTC65" si="4679">MTC59*$C$64*$C$65</f>
        <v>0</v>
      </c>
      <c r="MTE65" s="1366">
        <f t="shared" ref="MTE65" si="4680">MTE59*$C$64*$C$65</f>
        <v>0</v>
      </c>
      <c r="MTG65" s="1366">
        <f t="shared" ref="MTG65" si="4681">MTG59*$C$64*$C$65</f>
        <v>0</v>
      </c>
      <c r="MTI65" s="1366">
        <f t="shared" ref="MTI65" si="4682">MTI59*$C$64*$C$65</f>
        <v>0</v>
      </c>
      <c r="MTK65" s="1366">
        <f t="shared" ref="MTK65" si="4683">MTK59*$C$64*$C$65</f>
        <v>0</v>
      </c>
      <c r="MTM65" s="1366">
        <f t="shared" ref="MTM65" si="4684">MTM59*$C$64*$C$65</f>
        <v>0</v>
      </c>
      <c r="MTO65" s="1366">
        <f t="shared" ref="MTO65" si="4685">MTO59*$C$64*$C$65</f>
        <v>0</v>
      </c>
      <c r="MTQ65" s="1366">
        <f t="shared" ref="MTQ65" si="4686">MTQ59*$C$64*$C$65</f>
        <v>0</v>
      </c>
      <c r="MTS65" s="1366">
        <f t="shared" ref="MTS65" si="4687">MTS59*$C$64*$C$65</f>
        <v>0</v>
      </c>
      <c r="MTU65" s="1366">
        <f t="shared" ref="MTU65" si="4688">MTU59*$C$64*$C$65</f>
        <v>0</v>
      </c>
      <c r="MTW65" s="1366">
        <f t="shared" ref="MTW65" si="4689">MTW59*$C$64*$C$65</f>
        <v>0</v>
      </c>
      <c r="MTY65" s="1366">
        <f t="shared" ref="MTY65" si="4690">MTY59*$C$64*$C$65</f>
        <v>0</v>
      </c>
      <c r="MUA65" s="1366">
        <f t="shared" ref="MUA65" si="4691">MUA59*$C$64*$C$65</f>
        <v>0</v>
      </c>
      <c r="MUC65" s="1366">
        <f t="shared" ref="MUC65" si="4692">MUC59*$C$64*$C$65</f>
        <v>0</v>
      </c>
      <c r="MUE65" s="1366">
        <f t="shared" ref="MUE65" si="4693">MUE59*$C$64*$C$65</f>
        <v>0</v>
      </c>
      <c r="MUG65" s="1366">
        <f t="shared" ref="MUG65" si="4694">MUG59*$C$64*$C$65</f>
        <v>0</v>
      </c>
      <c r="MUI65" s="1366">
        <f t="shared" ref="MUI65" si="4695">MUI59*$C$64*$C$65</f>
        <v>0</v>
      </c>
      <c r="MUK65" s="1366">
        <f t="shared" ref="MUK65" si="4696">MUK59*$C$64*$C$65</f>
        <v>0</v>
      </c>
      <c r="MUM65" s="1366">
        <f t="shared" ref="MUM65" si="4697">MUM59*$C$64*$C$65</f>
        <v>0</v>
      </c>
      <c r="MUO65" s="1366">
        <f t="shared" ref="MUO65" si="4698">MUO59*$C$64*$C$65</f>
        <v>0</v>
      </c>
      <c r="MUQ65" s="1366">
        <f t="shared" ref="MUQ65" si="4699">MUQ59*$C$64*$C$65</f>
        <v>0</v>
      </c>
      <c r="MUS65" s="1366">
        <f t="shared" ref="MUS65" si="4700">MUS59*$C$64*$C$65</f>
        <v>0</v>
      </c>
      <c r="MUU65" s="1366">
        <f t="shared" ref="MUU65" si="4701">MUU59*$C$64*$C$65</f>
        <v>0</v>
      </c>
      <c r="MUW65" s="1366">
        <f t="shared" ref="MUW65" si="4702">MUW59*$C$64*$C$65</f>
        <v>0</v>
      </c>
      <c r="MUY65" s="1366">
        <f t="shared" ref="MUY65" si="4703">MUY59*$C$64*$C$65</f>
        <v>0</v>
      </c>
      <c r="MVA65" s="1366">
        <f t="shared" ref="MVA65" si="4704">MVA59*$C$64*$C$65</f>
        <v>0</v>
      </c>
      <c r="MVC65" s="1366">
        <f t="shared" ref="MVC65" si="4705">MVC59*$C$64*$C$65</f>
        <v>0</v>
      </c>
      <c r="MVE65" s="1366">
        <f t="shared" ref="MVE65" si="4706">MVE59*$C$64*$C$65</f>
        <v>0</v>
      </c>
      <c r="MVG65" s="1366">
        <f t="shared" ref="MVG65" si="4707">MVG59*$C$64*$C$65</f>
        <v>0</v>
      </c>
      <c r="MVI65" s="1366">
        <f t="shared" ref="MVI65" si="4708">MVI59*$C$64*$C$65</f>
        <v>0</v>
      </c>
      <c r="MVK65" s="1366">
        <f t="shared" ref="MVK65" si="4709">MVK59*$C$64*$C$65</f>
        <v>0</v>
      </c>
      <c r="MVM65" s="1366">
        <f t="shared" ref="MVM65" si="4710">MVM59*$C$64*$C$65</f>
        <v>0</v>
      </c>
      <c r="MVO65" s="1366">
        <f t="shared" ref="MVO65" si="4711">MVO59*$C$64*$C$65</f>
        <v>0</v>
      </c>
      <c r="MVQ65" s="1366">
        <f t="shared" ref="MVQ65" si="4712">MVQ59*$C$64*$C$65</f>
        <v>0</v>
      </c>
      <c r="MVS65" s="1366">
        <f t="shared" ref="MVS65" si="4713">MVS59*$C$64*$C$65</f>
        <v>0</v>
      </c>
      <c r="MVU65" s="1366">
        <f t="shared" ref="MVU65" si="4714">MVU59*$C$64*$C$65</f>
        <v>0</v>
      </c>
      <c r="MVW65" s="1366">
        <f t="shared" ref="MVW65" si="4715">MVW59*$C$64*$C$65</f>
        <v>0</v>
      </c>
      <c r="MVY65" s="1366">
        <f t="shared" ref="MVY65" si="4716">MVY59*$C$64*$C$65</f>
        <v>0</v>
      </c>
      <c r="MWA65" s="1366">
        <f t="shared" ref="MWA65" si="4717">MWA59*$C$64*$C$65</f>
        <v>0</v>
      </c>
      <c r="MWC65" s="1366">
        <f t="shared" ref="MWC65" si="4718">MWC59*$C$64*$C$65</f>
        <v>0</v>
      </c>
      <c r="MWE65" s="1366">
        <f t="shared" ref="MWE65" si="4719">MWE59*$C$64*$C$65</f>
        <v>0</v>
      </c>
      <c r="MWG65" s="1366">
        <f t="shared" ref="MWG65" si="4720">MWG59*$C$64*$C$65</f>
        <v>0</v>
      </c>
      <c r="MWI65" s="1366">
        <f t="shared" ref="MWI65" si="4721">MWI59*$C$64*$C$65</f>
        <v>0</v>
      </c>
      <c r="MWK65" s="1366">
        <f t="shared" ref="MWK65" si="4722">MWK59*$C$64*$C$65</f>
        <v>0</v>
      </c>
      <c r="MWM65" s="1366">
        <f t="shared" ref="MWM65" si="4723">MWM59*$C$64*$C$65</f>
        <v>0</v>
      </c>
      <c r="MWO65" s="1366">
        <f t="shared" ref="MWO65" si="4724">MWO59*$C$64*$C$65</f>
        <v>0</v>
      </c>
      <c r="MWQ65" s="1366">
        <f t="shared" ref="MWQ65" si="4725">MWQ59*$C$64*$C$65</f>
        <v>0</v>
      </c>
      <c r="MWS65" s="1366">
        <f t="shared" ref="MWS65" si="4726">MWS59*$C$64*$C$65</f>
        <v>0</v>
      </c>
      <c r="MWU65" s="1366">
        <f t="shared" ref="MWU65" si="4727">MWU59*$C$64*$C$65</f>
        <v>0</v>
      </c>
      <c r="MWW65" s="1366">
        <f t="shared" ref="MWW65" si="4728">MWW59*$C$64*$C$65</f>
        <v>0</v>
      </c>
      <c r="MWY65" s="1366">
        <f t="shared" ref="MWY65" si="4729">MWY59*$C$64*$C$65</f>
        <v>0</v>
      </c>
      <c r="MXA65" s="1366">
        <f t="shared" ref="MXA65" si="4730">MXA59*$C$64*$C$65</f>
        <v>0</v>
      </c>
      <c r="MXC65" s="1366">
        <f t="shared" ref="MXC65" si="4731">MXC59*$C$64*$C$65</f>
        <v>0</v>
      </c>
      <c r="MXE65" s="1366">
        <f t="shared" ref="MXE65" si="4732">MXE59*$C$64*$C$65</f>
        <v>0</v>
      </c>
      <c r="MXG65" s="1366">
        <f t="shared" ref="MXG65" si="4733">MXG59*$C$64*$C$65</f>
        <v>0</v>
      </c>
      <c r="MXI65" s="1366">
        <f t="shared" ref="MXI65" si="4734">MXI59*$C$64*$C$65</f>
        <v>0</v>
      </c>
      <c r="MXK65" s="1366">
        <f t="shared" ref="MXK65" si="4735">MXK59*$C$64*$C$65</f>
        <v>0</v>
      </c>
      <c r="MXM65" s="1366">
        <f t="shared" ref="MXM65" si="4736">MXM59*$C$64*$C$65</f>
        <v>0</v>
      </c>
      <c r="MXO65" s="1366">
        <f t="shared" ref="MXO65" si="4737">MXO59*$C$64*$C$65</f>
        <v>0</v>
      </c>
      <c r="MXQ65" s="1366">
        <f t="shared" ref="MXQ65" si="4738">MXQ59*$C$64*$C$65</f>
        <v>0</v>
      </c>
      <c r="MXS65" s="1366">
        <f t="shared" ref="MXS65" si="4739">MXS59*$C$64*$C$65</f>
        <v>0</v>
      </c>
      <c r="MXU65" s="1366">
        <f t="shared" ref="MXU65" si="4740">MXU59*$C$64*$C$65</f>
        <v>0</v>
      </c>
      <c r="MXW65" s="1366">
        <f t="shared" ref="MXW65" si="4741">MXW59*$C$64*$C$65</f>
        <v>0</v>
      </c>
      <c r="MXY65" s="1366">
        <f t="shared" ref="MXY65" si="4742">MXY59*$C$64*$C$65</f>
        <v>0</v>
      </c>
      <c r="MYA65" s="1366">
        <f t="shared" ref="MYA65" si="4743">MYA59*$C$64*$C$65</f>
        <v>0</v>
      </c>
      <c r="MYC65" s="1366">
        <f t="shared" ref="MYC65" si="4744">MYC59*$C$64*$C$65</f>
        <v>0</v>
      </c>
      <c r="MYE65" s="1366">
        <f t="shared" ref="MYE65" si="4745">MYE59*$C$64*$C$65</f>
        <v>0</v>
      </c>
      <c r="MYG65" s="1366">
        <f t="shared" ref="MYG65" si="4746">MYG59*$C$64*$C$65</f>
        <v>0</v>
      </c>
      <c r="MYI65" s="1366">
        <f t="shared" ref="MYI65" si="4747">MYI59*$C$64*$C$65</f>
        <v>0</v>
      </c>
      <c r="MYK65" s="1366">
        <f t="shared" ref="MYK65" si="4748">MYK59*$C$64*$C$65</f>
        <v>0</v>
      </c>
      <c r="MYM65" s="1366">
        <f t="shared" ref="MYM65" si="4749">MYM59*$C$64*$C$65</f>
        <v>0</v>
      </c>
      <c r="MYO65" s="1366">
        <f t="shared" ref="MYO65" si="4750">MYO59*$C$64*$C$65</f>
        <v>0</v>
      </c>
      <c r="MYQ65" s="1366">
        <f t="shared" ref="MYQ65" si="4751">MYQ59*$C$64*$C$65</f>
        <v>0</v>
      </c>
      <c r="MYS65" s="1366">
        <f t="shared" ref="MYS65" si="4752">MYS59*$C$64*$C$65</f>
        <v>0</v>
      </c>
      <c r="MYU65" s="1366">
        <f t="shared" ref="MYU65" si="4753">MYU59*$C$64*$C$65</f>
        <v>0</v>
      </c>
      <c r="MYW65" s="1366">
        <f t="shared" ref="MYW65" si="4754">MYW59*$C$64*$C$65</f>
        <v>0</v>
      </c>
      <c r="MYY65" s="1366">
        <f t="shared" ref="MYY65" si="4755">MYY59*$C$64*$C$65</f>
        <v>0</v>
      </c>
      <c r="MZA65" s="1366">
        <f t="shared" ref="MZA65" si="4756">MZA59*$C$64*$C$65</f>
        <v>0</v>
      </c>
      <c r="MZC65" s="1366">
        <f t="shared" ref="MZC65" si="4757">MZC59*$C$64*$C$65</f>
        <v>0</v>
      </c>
      <c r="MZE65" s="1366">
        <f t="shared" ref="MZE65" si="4758">MZE59*$C$64*$C$65</f>
        <v>0</v>
      </c>
      <c r="MZG65" s="1366">
        <f t="shared" ref="MZG65" si="4759">MZG59*$C$64*$C$65</f>
        <v>0</v>
      </c>
      <c r="MZI65" s="1366">
        <f t="shared" ref="MZI65" si="4760">MZI59*$C$64*$C$65</f>
        <v>0</v>
      </c>
      <c r="MZK65" s="1366">
        <f t="shared" ref="MZK65" si="4761">MZK59*$C$64*$C$65</f>
        <v>0</v>
      </c>
      <c r="MZM65" s="1366">
        <f t="shared" ref="MZM65" si="4762">MZM59*$C$64*$C$65</f>
        <v>0</v>
      </c>
      <c r="MZO65" s="1366">
        <f t="shared" ref="MZO65" si="4763">MZO59*$C$64*$C$65</f>
        <v>0</v>
      </c>
      <c r="MZQ65" s="1366">
        <f t="shared" ref="MZQ65" si="4764">MZQ59*$C$64*$C$65</f>
        <v>0</v>
      </c>
      <c r="MZS65" s="1366">
        <f t="shared" ref="MZS65" si="4765">MZS59*$C$64*$C$65</f>
        <v>0</v>
      </c>
      <c r="MZU65" s="1366">
        <f t="shared" ref="MZU65" si="4766">MZU59*$C$64*$C$65</f>
        <v>0</v>
      </c>
      <c r="MZW65" s="1366">
        <f t="shared" ref="MZW65" si="4767">MZW59*$C$64*$C$65</f>
        <v>0</v>
      </c>
      <c r="MZY65" s="1366">
        <f t="shared" ref="MZY65" si="4768">MZY59*$C$64*$C$65</f>
        <v>0</v>
      </c>
      <c r="NAA65" s="1366">
        <f t="shared" ref="NAA65" si="4769">NAA59*$C$64*$C$65</f>
        <v>0</v>
      </c>
      <c r="NAC65" s="1366">
        <f t="shared" ref="NAC65" si="4770">NAC59*$C$64*$C$65</f>
        <v>0</v>
      </c>
      <c r="NAE65" s="1366">
        <f t="shared" ref="NAE65" si="4771">NAE59*$C$64*$C$65</f>
        <v>0</v>
      </c>
      <c r="NAG65" s="1366">
        <f t="shared" ref="NAG65" si="4772">NAG59*$C$64*$C$65</f>
        <v>0</v>
      </c>
      <c r="NAI65" s="1366">
        <f t="shared" ref="NAI65" si="4773">NAI59*$C$64*$C$65</f>
        <v>0</v>
      </c>
      <c r="NAK65" s="1366">
        <f t="shared" ref="NAK65" si="4774">NAK59*$C$64*$C$65</f>
        <v>0</v>
      </c>
      <c r="NAM65" s="1366">
        <f t="shared" ref="NAM65" si="4775">NAM59*$C$64*$C$65</f>
        <v>0</v>
      </c>
      <c r="NAO65" s="1366">
        <f t="shared" ref="NAO65" si="4776">NAO59*$C$64*$C$65</f>
        <v>0</v>
      </c>
      <c r="NAQ65" s="1366">
        <f t="shared" ref="NAQ65" si="4777">NAQ59*$C$64*$C$65</f>
        <v>0</v>
      </c>
      <c r="NAS65" s="1366">
        <f t="shared" ref="NAS65" si="4778">NAS59*$C$64*$C$65</f>
        <v>0</v>
      </c>
      <c r="NAU65" s="1366">
        <f t="shared" ref="NAU65" si="4779">NAU59*$C$64*$C$65</f>
        <v>0</v>
      </c>
      <c r="NAW65" s="1366">
        <f t="shared" ref="NAW65" si="4780">NAW59*$C$64*$C$65</f>
        <v>0</v>
      </c>
      <c r="NAY65" s="1366">
        <f t="shared" ref="NAY65" si="4781">NAY59*$C$64*$C$65</f>
        <v>0</v>
      </c>
      <c r="NBA65" s="1366">
        <f t="shared" ref="NBA65" si="4782">NBA59*$C$64*$C$65</f>
        <v>0</v>
      </c>
      <c r="NBC65" s="1366">
        <f t="shared" ref="NBC65" si="4783">NBC59*$C$64*$C$65</f>
        <v>0</v>
      </c>
      <c r="NBE65" s="1366">
        <f t="shared" ref="NBE65" si="4784">NBE59*$C$64*$C$65</f>
        <v>0</v>
      </c>
      <c r="NBG65" s="1366">
        <f t="shared" ref="NBG65" si="4785">NBG59*$C$64*$C$65</f>
        <v>0</v>
      </c>
      <c r="NBI65" s="1366">
        <f t="shared" ref="NBI65" si="4786">NBI59*$C$64*$C$65</f>
        <v>0</v>
      </c>
      <c r="NBK65" s="1366">
        <f t="shared" ref="NBK65" si="4787">NBK59*$C$64*$C$65</f>
        <v>0</v>
      </c>
      <c r="NBM65" s="1366">
        <f t="shared" ref="NBM65" si="4788">NBM59*$C$64*$C$65</f>
        <v>0</v>
      </c>
      <c r="NBO65" s="1366">
        <f t="shared" ref="NBO65" si="4789">NBO59*$C$64*$C$65</f>
        <v>0</v>
      </c>
      <c r="NBQ65" s="1366">
        <f t="shared" ref="NBQ65" si="4790">NBQ59*$C$64*$C$65</f>
        <v>0</v>
      </c>
      <c r="NBS65" s="1366">
        <f t="shared" ref="NBS65" si="4791">NBS59*$C$64*$C$65</f>
        <v>0</v>
      </c>
      <c r="NBU65" s="1366">
        <f t="shared" ref="NBU65" si="4792">NBU59*$C$64*$C$65</f>
        <v>0</v>
      </c>
      <c r="NBW65" s="1366">
        <f t="shared" ref="NBW65" si="4793">NBW59*$C$64*$C$65</f>
        <v>0</v>
      </c>
      <c r="NBY65" s="1366">
        <f t="shared" ref="NBY65" si="4794">NBY59*$C$64*$C$65</f>
        <v>0</v>
      </c>
      <c r="NCA65" s="1366">
        <f t="shared" ref="NCA65" si="4795">NCA59*$C$64*$C$65</f>
        <v>0</v>
      </c>
      <c r="NCC65" s="1366">
        <f t="shared" ref="NCC65" si="4796">NCC59*$C$64*$C$65</f>
        <v>0</v>
      </c>
      <c r="NCE65" s="1366">
        <f t="shared" ref="NCE65" si="4797">NCE59*$C$64*$C$65</f>
        <v>0</v>
      </c>
      <c r="NCG65" s="1366">
        <f t="shared" ref="NCG65" si="4798">NCG59*$C$64*$C$65</f>
        <v>0</v>
      </c>
      <c r="NCI65" s="1366">
        <f t="shared" ref="NCI65" si="4799">NCI59*$C$64*$C$65</f>
        <v>0</v>
      </c>
      <c r="NCK65" s="1366">
        <f t="shared" ref="NCK65" si="4800">NCK59*$C$64*$C$65</f>
        <v>0</v>
      </c>
      <c r="NCM65" s="1366">
        <f t="shared" ref="NCM65" si="4801">NCM59*$C$64*$C$65</f>
        <v>0</v>
      </c>
      <c r="NCO65" s="1366">
        <f t="shared" ref="NCO65" si="4802">NCO59*$C$64*$C$65</f>
        <v>0</v>
      </c>
      <c r="NCQ65" s="1366">
        <f t="shared" ref="NCQ65" si="4803">NCQ59*$C$64*$C$65</f>
        <v>0</v>
      </c>
      <c r="NCS65" s="1366">
        <f t="shared" ref="NCS65" si="4804">NCS59*$C$64*$C$65</f>
        <v>0</v>
      </c>
      <c r="NCU65" s="1366">
        <f t="shared" ref="NCU65" si="4805">NCU59*$C$64*$C$65</f>
        <v>0</v>
      </c>
      <c r="NCW65" s="1366">
        <f t="shared" ref="NCW65" si="4806">NCW59*$C$64*$C$65</f>
        <v>0</v>
      </c>
      <c r="NCY65" s="1366">
        <f t="shared" ref="NCY65" si="4807">NCY59*$C$64*$C$65</f>
        <v>0</v>
      </c>
      <c r="NDA65" s="1366">
        <f t="shared" ref="NDA65" si="4808">NDA59*$C$64*$C$65</f>
        <v>0</v>
      </c>
      <c r="NDC65" s="1366">
        <f t="shared" ref="NDC65" si="4809">NDC59*$C$64*$C$65</f>
        <v>0</v>
      </c>
      <c r="NDE65" s="1366">
        <f t="shared" ref="NDE65" si="4810">NDE59*$C$64*$C$65</f>
        <v>0</v>
      </c>
      <c r="NDG65" s="1366">
        <f t="shared" ref="NDG65" si="4811">NDG59*$C$64*$C$65</f>
        <v>0</v>
      </c>
      <c r="NDI65" s="1366">
        <f t="shared" ref="NDI65" si="4812">NDI59*$C$64*$C$65</f>
        <v>0</v>
      </c>
      <c r="NDK65" s="1366">
        <f t="shared" ref="NDK65" si="4813">NDK59*$C$64*$C$65</f>
        <v>0</v>
      </c>
      <c r="NDM65" s="1366">
        <f t="shared" ref="NDM65" si="4814">NDM59*$C$64*$C$65</f>
        <v>0</v>
      </c>
      <c r="NDO65" s="1366">
        <f t="shared" ref="NDO65" si="4815">NDO59*$C$64*$C$65</f>
        <v>0</v>
      </c>
      <c r="NDQ65" s="1366">
        <f t="shared" ref="NDQ65" si="4816">NDQ59*$C$64*$C$65</f>
        <v>0</v>
      </c>
      <c r="NDS65" s="1366">
        <f t="shared" ref="NDS65" si="4817">NDS59*$C$64*$C$65</f>
        <v>0</v>
      </c>
      <c r="NDU65" s="1366">
        <f t="shared" ref="NDU65" si="4818">NDU59*$C$64*$C$65</f>
        <v>0</v>
      </c>
      <c r="NDW65" s="1366">
        <f t="shared" ref="NDW65" si="4819">NDW59*$C$64*$C$65</f>
        <v>0</v>
      </c>
      <c r="NDY65" s="1366">
        <f t="shared" ref="NDY65" si="4820">NDY59*$C$64*$C$65</f>
        <v>0</v>
      </c>
      <c r="NEA65" s="1366">
        <f t="shared" ref="NEA65" si="4821">NEA59*$C$64*$C$65</f>
        <v>0</v>
      </c>
      <c r="NEC65" s="1366">
        <f t="shared" ref="NEC65" si="4822">NEC59*$C$64*$C$65</f>
        <v>0</v>
      </c>
      <c r="NEE65" s="1366">
        <f t="shared" ref="NEE65" si="4823">NEE59*$C$64*$C$65</f>
        <v>0</v>
      </c>
      <c r="NEG65" s="1366">
        <f t="shared" ref="NEG65" si="4824">NEG59*$C$64*$C$65</f>
        <v>0</v>
      </c>
      <c r="NEI65" s="1366">
        <f t="shared" ref="NEI65" si="4825">NEI59*$C$64*$C$65</f>
        <v>0</v>
      </c>
      <c r="NEK65" s="1366">
        <f t="shared" ref="NEK65" si="4826">NEK59*$C$64*$C$65</f>
        <v>0</v>
      </c>
      <c r="NEM65" s="1366">
        <f t="shared" ref="NEM65" si="4827">NEM59*$C$64*$C$65</f>
        <v>0</v>
      </c>
      <c r="NEO65" s="1366">
        <f t="shared" ref="NEO65" si="4828">NEO59*$C$64*$C$65</f>
        <v>0</v>
      </c>
      <c r="NEQ65" s="1366">
        <f t="shared" ref="NEQ65" si="4829">NEQ59*$C$64*$C$65</f>
        <v>0</v>
      </c>
      <c r="NES65" s="1366">
        <f t="shared" ref="NES65" si="4830">NES59*$C$64*$C$65</f>
        <v>0</v>
      </c>
      <c r="NEU65" s="1366">
        <f t="shared" ref="NEU65" si="4831">NEU59*$C$64*$C$65</f>
        <v>0</v>
      </c>
      <c r="NEW65" s="1366">
        <f t="shared" ref="NEW65" si="4832">NEW59*$C$64*$C$65</f>
        <v>0</v>
      </c>
      <c r="NEY65" s="1366">
        <f t="shared" ref="NEY65" si="4833">NEY59*$C$64*$C$65</f>
        <v>0</v>
      </c>
      <c r="NFA65" s="1366">
        <f t="shared" ref="NFA65" si="4834">NFA59*$C$64*$C$65</f>
        <v>0</v>
      </c>
      <c r="NFC65" s="1366">
        <f t="shared" ref="NFC65" si="4835">NFC59*$C$64*$C$65</f>
        <v>0</v>
      </c>
      <c r="NFE65" s="1366">
        <f t="shared" ref="NFE65" si="4836">NFE59*$C$64*$C$65</f>
        <v>0</v>
      </c>
      <c r="NFG65" s="1366">
        <f t="shared" ref="NFG65" si="4837">NFG59*$C$64*$C$65</f>
        <v>0</v>
      </c>
      <c r="NFI65" s="1366">
        <f t="shared" ref="NFI65" si="4838">NFI59*$C$64*$C$65</f>
        <v>0</v>
      </c>
      <c r="NFK65" s="1366">
        <f t="shared" ref="NFK65" si="4839">NFK59*$C$64*$C$65</f>
        <v>0</v>
      </c>
      <c r="NFM65" s="1366">
        <f t="shared" ref="NFM65" si="4840">NFM59*$C$64*$C$65</f>
        <v>0</v>
      </c>
      <c r="NFO65" s="1366">
        <f t="shared" ref="NFO65" si="4841">NFO59*$C$64*$C$65</f>
        <v>0</v>
      </c>
      <c r="NFQ65" s="1366">
        <f t="shared" ref="NFQ65" si="4842">NFQ59*$C$64*$C$65</f>
        <v>0</v>
      </c>
      <c r="NFS65" s="1366">
        <f t="shared" ref="NFS65" si="4843">NFS59*$C$64*$C$65</f>
        <v>0</v>
      </c>
      <c r="NFU65" s="1366">
        <f t="shared" ref="NFU65" si="4844">NFU59*$C$64*$C$65</f>
        <v>0</v>
      </c>
      <c r="NFW65" s="1366">
        <f t="shared" ref="NFW65" si="4845">NFW59*$C$64*$C$65</f>
        <v>0</v>
      </c>
      <c r="NFY65" s="1366">
        <f t="shared" ref="NFY65" si="4846">NFY59*$C$64*$C$65</f>
        <v>0</v>
      </c>
      <c r="NGA65" s="1366">
        <f t="shared" ref="NGA65" si="4847">NGA59*$C$64*$C$65</f>
        <v>0</v>
      </c>
      <c r="NGC65" s="1366">
        <f t="shared" ref="NGC65" si="4848">NGC59*$C$64*$C$65</f>
        <v>0</v>
      </c>
      <c r="NGE65" s="1366">
        <f t="shared" ref="NGE65" si="4849">NGE59*$C$64*$C$65</f>
        <v>0</v>
      </c>
      <c r="NGG65" s="1366">
        <f t="shared" ref="NGG65" si="4850">NGG59*$C$64*$C$65</f>
        <v>0</v>
      </c>
      <c r="NGI65" s="1366">
        <f t="shared" ref="NGI65" si="4851">NGI59*$C$64*$C$65</f>
        <v>0</v>
      </c>
      <c r="NGK65" s="1366">
        <f t="shared" ref="NGK65" si="4852">NGK59*$C$64*$C$65</f>
        <v>0</v>
      </c>
      <c r="NGM65" s="1366">
        <f t="shared" ref="NGM65" si="4853">NGM59*$C$64*$C$65</f>
        <v>0</v>
      </c>
      <c r="NGO65" s="1366">
        <f t="shared" ref="NGO65" si="4854">NGO59*$C$64*$C$65</f>
        <v>0</v>
      </c>
      <c r="NGQ65" s="1366">
        <f t="shared" ref="NGQ65" si="4855">NGQ59*$C$64*$C$65</f>
        <v>0</v>
      </c>
      <c r="NGS65" s="1366">
        <f t="shared" ref="NGS65" si="4856">NGS59*$C$64*$C$65</f>
        <v>0</v>
      </c>
      <c r="NGU65" s="1366">
        <f t="shared" ref="NGU65" si="4857">NGU59*$C$64*$C$65</f>
        <v>0</v>
      </c>
      <c r="NGW65" s="1366">
        <f t="shared" ref="NGW65" si="4858">NGW59*$C$64*$C$65</f>
        <v>0</v>
      </c>
      <c r="NGY65" s="1366">
        <f t="shared" ref="NGY65" si="4859">NGY59*$C$64*$C$65</f>
        <v>0</v>
      </c>
      <c r="NHA65" s="1366">
        <f t="shared" ref="NHA65" si="4860">NHA59*$C$64*$C$65</f>
        <v>0</v>
      </c>
      <c r="NHC65" s="1366">
        <f t="shared" ref="NHC65" si="4861">NHC59*$C$64*$C$65</f>
        <v>0</v>
      </c>
      <c r="NHE65" s="1366">
        <f t="shared" ref="NHE65" si="4862">NHE59*$C$64*$C$65</f>
        <v>0</v>
      </c>
      <c r="NHG65" s="1366">
        <f t="shared" ref="NHG65" si="4863">NHG59*$C$64*$C$65</f>
        <v>0</v>
      </c>
      <c r="NHI65" s="1366">
        <f t="shared" ref="NHI65" si="4864">NHI59*$C$64*$C$65</f>
        <v>0</v>
      </c>
      <c r="NHK65" s="1366">
        <f t="shared" ref="NHK65" si="4865">NHK59*$C$64*$C$65</f>
        <v>0</v>
      </c>
      <c r="NHM65" s="1366">
        <f t="shared" ref="NHM65" si="4866">NHM59*$C$64*$C$65</f>
        <v>0</v>
      </c>
      <c r="NHO65" s="1366">
        <f t="shared" ref="NHO65" si="4867">NHO59*$C$64*$C$65</f>
        <v>0</v>
      </c>
      <c r="NHQ65" s="1366">
        <f t="shared" ref="NHQ65" si="4868">NHQ59*$C$64*$C$65</f>
        <v>0</v>
      </c>
      <c r="NHS65" s="1366">
        <f t="shared" ref="NHS65" si="4869">NHS59*$C$64*$C$65</f>
        <v>0</v>
      </c>
      <c r="NHU65" s="1366">
        <f t="shared" ref="NHU65" si="4870">NHU59*$C$64*$C$65</f>
        <v>0</v>
      </c>
      <c r="NHW65" s="1366">
        <f t="shared" ref="NHW65" si="4871">NHW59*$C$64*$C$65</f>
        <v>0</v>
      </c>
      <c r="NHY65" s="1366">
        <f t="shared" ref="NHY65" si="4872">NHY59*$C$64*$C$65</f>
        <v>0</v>
      </c>
      <c r="NIA65" s="1366">
        <f t="shared" ref="NIA65" si="4873">NIA59*$C$64*$C$65</f>
        <v>0</v>
      </c>
      <c r="NIC65" s="1366">
        <f t="shared" ref="NIC65" si="4874">NIC59*$C$64*$C$65</f>
        <v>0</v>
      </c>
      <c r="NIE65" s="1366">
        <f t="shared" ref="NIE65" si="4875">NIE59*$C$64*$C$65</f>
        <v>0</v>
      </c>
      <c r="NIG65" s="1366">
        <f t="shared" ref="NIG65" si="4876">NIG59*$C$64*$C$65</f>
        <v>0</v>
      </c>
      <c r="NII65" s="1366">
        <f t="shared" ref="NII65" si="4877">NII59*$C$64*$C$65</f>
        <v>0</v>
      </c>
      <c r="NIK65" s="1366">
        <f t="shared" ref="NIK65" si="4878">NIK59*$C$64*$C$65</f>
        <v>0</v>
      </c>
      <c r="NIM65" s="1366">
        <f t="shared" ref="NIM65" si="4879">NIM59*$C$64*$C$65</f>
        <v>0</v>
      </c>
      <c r="NIO65" s="1366">
        <f t="shared" ref="NIO65" si="4880">NIO59*$C$64*$C$65</f>
        <v>0</v>
      </c>
      <c r="NIQ65" s="1366">
        <f t="shared" ref="NIQ65" si="4881">NIQ59*$C$64*$C$65</f>
        <v>0</v>
      </c>
      <c r="NIS65" s="1366">
        <f t="shared" ref="NIS65" si="4882">NIS59*$C$64*$C$65</f>
        <v>0</v>
      </c>
      <c r="NIU65" s="1366">
        <f t="shared" ref="NIU65" si="4883">NIU59*$C$64*$C$65</f>
        <v>0</v>
      </c>
      <c r="NIW65" s="1366">
        <f t="shared" ref="NIW65" si="4884">NIW59*$C$64*$C$65</f>
        <v>0</v>
      </c>
      <c r="NIY65" s="1366">
        <f t="shared" ref="NIY65" si="4885">NIY59*$C$64*$C$65</f>
        <v>0</v>
      </c>
      <c r="NJA65" s="1366">
        <f t="shared" ref="NJA65" si="4886">NJA59*$C$64*$C$65</f>
        <v>0</v>
      </c>
      <c r="NJC65" s="1366">
        <f t="shared" ref="NJC65" si="4887">NJC59*$C$64*$C$65</f>
        <v>0</v>
      </c>
      <c r="NJE65" s="1366">
        <f t="shared" ref="NJE65" si="4888">NJE59*$C$64*$C$65</f>
        <v>0</v>
      </c>
      <c r="NJG65" s="1366">
        <f t="shared" ref="NJG65" si="4889">NJG59*$C$64*$C$65</f>
        <v>0</v>
      </c>
      <c r="NJI65" s="1366">
        <f t="shared" ref="NJI65" si="4890">NJI59*$C$64*$C$65</f>
        <v>0</v>
      </c>
      <c r="NJK65" s="1366">
        <f t="shared" ref="NJK65" si="4891">NJK59*$C$64*$C$65</f>
        <v>0</v>
      </c>
      <c r="NJM65" s="1366">
        <f t="shared" ref="NJM65" si="4892">NJM59*$C$64*$C$65</f>
        <v>0</v>
      </c>
      <c r="NJO65" s="1366">
        <f t="shared" ref="NJO65" si="4893">NJO59*$C$64*$C$65</f>
        <v>0</v>
      </c>
      <c r="NJQ65" s="1366">
        <f t="shared" ref="NJQ65" si="4894">NJQ59*$C$64*$C$65</f>
        <v>0</v>
      </c>
      <c r="NJS65" s="1366">
        <f t="shared" ref="NJS65" si="4895">NJS59*$C$64*$C$65</f>
        <v>0</v>
      </c>
      <c r="NJU65" s="1366">
        <f t="shared" ref="NJU65" si="4896">NJU59*$C$64*$C$65</f>
        <v>0</v>
      </c>
      <c r="NJW65" s="1366">
        <f t="shared" ref="NJW65" si="4897">NJW59*$C$64*$C$65</f>
        <v>0</v>
      </c>
      <c r="NJY65" s="1366">
        <f t="shared" ref="NJY65" si="4898">NJY59*$C$64*$C$65</f>
        <v>0</v>
      </c>
      <c r="NKA65" s="1366">
        <f t="shared" ref="NKA65" si="4899">NKA59*$C$64*$C$65</f>
        <v>0</v>
      </c>
      <c r="NKC65" s="1366">
        <f t="shared" ref="NKC65" si="4900">NKC59*$C$64*$C$65</f>
        <v>0</v>
      </c>
      <c r="NKE65" s="1366">
        <f t="shared" ref="NKE65" si="4901">NKE59*$C$64*$C$65</f>
        <v>0</v>
      </c>
      <c r="NKG65" s="1366">
        <f t="shared" ref="NKG65" si="4902">NKG59*$C$64*$C$65</f>
        <v>0</v>
      </c>
      <c r="NKI65" s="1366">
        <f t="shared" ref="NKI65" si="4903">NKI59*$C$64*$C$65</f>
        <v>0</v>
      </c>
      <c r="NKK65" s="1366">
        <f t="shared" ref="NKK65" si="4904">NKK59*$C$64*$C$65</f>
        <v>0</v>
      </c>
      <c r="NKM65" s="1366">
        <f t="shared" ref="NKM65" si="4905">NKM59*$C$64*$C$65</f>
        <v>0</v>
      </c>
      <c r="NKO65" s="1366">
        <f t="shared" ref="NKO65" si="4906">NKO59*$C$64*$C$65</f>
        <v>0</v>
      </c>
      <c r="NKQ65" s="1366">
        <f t="shared" ref="NKQ65" si="4907">NKQ59*$C$64*$C$65</f>
        <v>0</v>
      </c>
      <c r="NKS65" s="1366">
        <f t="shared" ref="NKS65" si="4908">NKS59*$C$64*$C$65</f>
        <v>0</v>
      </c>
      <c r="NKU65" s="1366">
        <f t="shared" ref="NKU65" si="4909">NKU59*$C$64*$C$65</f>
        <v>0</v>
      </c>
      <c r="NKW65" s="1366">
        <f t="shared" ref="NKW65" si="4910">NKW59*$C$64*$C$65</f>
        <v>0</v>
      </c>
      <c r="NKY65" s="1366">
        <f t="shared" ref="NKY65" si="4911">NKY59*$C$64*$C$65</f>
        <v>0</v>
      </c>
      <c r="NLA65" s="1366">
        <f t="shared" ref="NLA65" si="4912">NLA59*$C$64*$C$65</f>
        <v>0</v>
      </c>
      <c r="NLC65" s="1366">
        <f t="shared" ref="NLC65" si="4913">NLC59*$C$64*$C$65</f>
        <v>0</v>
      </c>
      <c r="NLE65" s="1366">
        <f t="shared" ref="NLE65" si="4914">NLE59*$C$64*$C$65</f>
        <v>0</v>
      </c>
      <c r="NLG65" s="1366">
        <f t="shared" ref="NLG65" si="4915">NLG59*$C$64*$C$65</f>
        <v>0</v>
      </c>
      <c r="NLI65" s="1366">
        <f t="shared" ref="NLI65" si="4916">NLI59*$C$64*$C$65</f>
        <v>0</v>
      </c>
      <c r="NLK65" s="1366">
        <f t="shared" ref="NLK65" si="4917">NLK59*$C$64*$C$65</f>
        <v>0</v>
      </c>
      <c r="NLM65" s="1366">
        <f t="shared" ref="NLM65" si="4918">NLM59*$C$64*$C$65</f>
        <v>0</v>
      </c>
      <c r="NLO65" s="1366">
        <f t="shared" ref="NLO65" si="4919">NLO59*$C$64*$C$65</f>
        <v>0</v>
      </c>
      <c r="NLQ65" s="1366">
        <f t="shared" ref="NLQ65" si="4920">NLQ59*$C$64*$C$65</f>
        <v>0</v>
      </c>
      <c r="NLS65" s="1366">
        <f t="shared" ref="NLS65" si="4921">NLS59*$C$64*$C$65</f>
        <v>0</v>
      </c>
      <c r="NLU65" s="1366">
        <f t="shared" ref="NLU65" si="4922">NLU59*$C$64*$C$65</f>
        <v>0</v>
      </c>
      <c r="NLW65" s="1366">
        <f t="shared" ref="NLW65" si="4923">NLW59*$C$64*$C$65</f>
        <v>0</v>
      </c>
      <c r="NLY65" s="1366">
        <f t="shared" ref="NLY65" si="4924">NLY59*$C$64*$C$65</f>
        <v>0</v>
      </c>
      <c r="NMA65" s="1366">
        <f t="shared" ref="NMA65" si="4925">NMA59*$C$64*$C$65</f>
        <v>0</v>
      </c>
      <c r="NMC65" s="1366">
        <f t="shared" ref="NMC65" si="4926">NMC59*$C$64*$C$65</f>
        <v>0</v>
      </c>
      <c r="NME65" s="1366">
        <f t="shared" ref="NME65" si="4927">NME59*$C$64*$C$65</f>
        <v>0</v>
      </c>
      <c r="NMG65" s="1366">
        <f t="shared" ref="NMG65" si="4928">NMG59*$C$64*$C$65</f>
        <v>0</v>
      </c>
      <c r="NMI65" s="1366">
        <f t="shared" ref="NMI65" si="4929">NMI59*$C$64*$C$65</f>
        <v>0</v>
      </c>
      <c r="NMK65" s="1366">
        <f t="shared" ref="NMK65" si="4930">NMK59*$C$64*$C$65</f>
        <v>0</v>
      </c>
      <c r="NMM65" s="1366">
        <f t="shared" ref="NMM65" si="4931">NMM59*$C$64*$C$65</f>
        <v>0</v>
      </c>
      <c r="NMO65" s="1366">
        <f t="shared" ref="NMO65" si="4932">NMO59*$C$64*$C$65</f>
        <v>0</v>
      </c>
      <c r="NMQ65" s="1366">
        <f t="shared" ref="NMQ65" si="4933">NMQ59*$C$64*$C$65</f>
        <v>0</v>
      </c>
      <c r="NMS65" s="1366">
        <f t="shared" ref="NMS65" si="4934">NMS59*$C$64*$C$65</f>
        <v>0</v>
      </c>
      <c r="NMU65" s="1366">
        <f t="shared" ref="NMU65" si="4935">NMU59*$C$64*$C$65</f>
        <v>0</v>
      </c>
      <c r="NMW65" s="1366">
        <f t="shared" ref="NMW65" si="4936">NMW59*$C$64*$C$65</f>
        <v>0</v>
      </c>
      <c r="NMY65" s="1366">
        <f t="shared" ref="NMY65" si="4937">NMY59*$C$64*$C$65</f>
        <v>0</v>
      </c>
      <c r="NNA65" s="1366">
        <f t="shared" ref="NNA65" si="4938">NNA59*$C$64*$C$65</f>
        <v>0</v>
      </c>
      <c r="NNC65" s="1366">
        <f t="shared" ref="NNC65" si="4939">NNC59*$C$64*$C$65</f>
        <v>0</v>
      </c>
      <c r="NNE65" s="1366">
        <f t="shared" ref="NNE65" si="4940">NNE59*$C$64*$C$65</f>
        <v>0</v>
      </c>
      <c r="NNG65" s="1366">
        <f t="shared" ref="NNG65" si="4941">NNG59*$C$64*$C$65</f>
        <v>0</v>
      </c>
      <c r="NNI65" s="1366">
        <f t="shared" ref="NNI65" si="4942">NNI59*$C$64*$C$65</f>
        <v>0</v>
      </c>
      <c r="NNK65" s="1366">
        <f t="shared" ref="NNK65" si="4943">NNK59*$C$64*$C$65</f>
        <v>0</v>
      </c>
      <c r="NNM65" s="1366">
        <f t="shared" ref="NNM65" si="4944">NNM59*$C$64*$C$65</f>
        <v>0</v>
      </c>
      <c r="NNO65" s="1366">
        <f t="shared" ref="NNO65" si="4945">NNO59*$C$64*$C$65</f>
        <v>0</v>
      </c>
      <c r="NNQ65" s="1366">
        <f t="shared" ref="NNQ65" si="4946">NNQ59*$C$64*$C$65</f>
        <v>0</v>
      </c>
      <c r="NNS65" s="1366">
        <f t="shared" ref="NNS65" si="4947">NNS59*$C$64*$C$65</f>
        <v>0</v>
      </c>
      <c r="NNU65" s="1366">
        <f t="shared" ref="NNU65" si="4948">NNU59*$C$64*$C$65</f>
        <v>0</v>
      </c>
      <c r="NNW65" s="1366">
        <f t="shared" ref="NNW65" si="4949">NNW59*$C$64*$C$65</f>
        <v>0</v>
      </c>
      <c r="NNY65" s="1366">
        <f t="shared" ref="NNY65" si="4950">NNY59*$C$64*$C$65</f>
        <v>0</v>
      </c>
      <c r="NOA65" s="1366">
        <f t="shared" ref="NOA65" si="4951">NOA59*$C$64*$C$65</f>
        <v>0</v>
      </c>
      <c r="NOC65" s="1366">
        <f t="shared" ref="NOC65" si="4952">NOC59*$C$64*$C$65</f>
        <v>0</v>
      </c>
      <c r="NOE65" s="1366">
        <f t="shared" ref="NOE65" si="4953">NOE59*$C$64*$C$65</f>
        <v>0</v>
      </c>
      <c r="NOG65" s="1366">
        <f t="shared" ref="NOG65" si="4954">NOG59*$C$64*$C$65</f>
        <v>0</v>
      </c>
      <c r="NOI65" s="1366">
        <f t="shared" ref="NOI65" si="4955">NOI59*$C$64*$C$65</f>
        <v>0</v>
      </c>
      <c r="NOK65" s="1366">
        <f t="shared" ref="NOK65" si="4956">NOK59*$C$64*$C$65</f>
        <v>0</v>
      </c>
      <c r="NOM65" s="1366">
        <f t="shared" ref="NOM65" si="4957">NOM59*$C$64*$C$65</f>
        <v>0</v>
      </c>
      <c r="NOO65" s="1366">
        <f t="shared" ref="NOO65" si="4958">NOO59*$C$64*$C$65</f>
        <v>0</v>
      </c>
      <c r="NOQ65" s="1366">
        <f t="shared" ref="NOQ65" si="4959">NOQ59*$C$64*$C$65</f>
        <v>0</v>
      </c>
      <c r="NOS65" s="1366">
        <f t="shared" ref="NOS65" si="4960">NOS59*$C$64*$C$65</f>
        <v>0</v>
      </c>
      <c r="NOU65" s="1366">
        <f t="shared" ref="NOU65" si="4961">NOU59*$C$64*$C$65</f>
        <v>0</v>
      </c>
      <c r="NOW65" s="1366">
        <f t="shared" ref="NOW65" si="4962">NOW59*$C$64*$C$65</f>
        <v>0</v>
      </c>
      <c r="NOY65" s="1366">
        <f t="shared" ref="NOY65" si="4963">NOY59*$C$64*$C$65</f>
        <v>0</v>
      </c>
      <c r="NPA65" s="1366">
        <f t="shared" ref="NPA65" si="4964">NPA59*$C$64*$C$65</f>
        <v>0</v>
      </c>
      <c r="NPC65" s="1366">
        <f t="shared" ref="NPC65" si="4965">NPC59*$C$64*$C$65</f>
        <v>0</v>
      </c>
      <c r="NPE65" s="1366">
        <f t="shared" ref="NPE65" si="4966">NPE59*$C$64*$C$65</f>
        <v>0</v>
      </c>
      <c r="NPG65" s="1366">
        <f t="shared" ref="NPG65" si="4967">NPG59*$C$64*$C$65</f>
        <v>0</v>
      </c>
      <c r="NPI65" s="1366">
        <f t="shared" ref="NPI65" si="4968">NPI59*$C$64*$C$65</f>
        <v>0</v>
      </c>
      <c r="NPK65" s="1366">
        <f t="shared" ref="NPK65" si="4969">NPK59*$C$64*$C$65</f>
        <v>0</v>
      </c>
      <c r="NPM65" s="1366">
        <f t="shared" ref="NPM65" si="4970">NPM59*$C$64*$C$65</f>
        <v>0</v>
      </c>
      <c r="NPO65" s="1366">
        <f t="shared" ref="NPO65" si="4971">NPO59*$C$64*$C$65</f>
        <v>0</v>
      </c>
      <c r="NPQ65" s="1366">
        <f t="shared" ref="NPQ65" si="4972">NPQ59*$C$64*$C$65</f>
        <v>0</v>
      </c>
      <c r="NPS65" s="1366">
        <f t="shared" ref="NPS65" si="4973">NPS59*$C$64*$C$65</f>
        <v>0</v>
      </c>
      <c r="NPU65" s="1366">
        <f t="shared" ref="NPU65" si="4974">NPU59*$C$64*$C$65</f>
        <v>0</v>
      </c>
      <c r="NPW65" s="1366">
        <f t="shared" ref="NPW65" si="4975">NPW59*$C$64*$C$65</f>
        <v>0</v>
      </c>
      <c r="NPY65" s="1366">
        <f t="shared" ref="NPY65" si="4976">NPY59*$C$64*$C$65</f>
        <v>0</v>
      </c>
      <c r="NQA65" s="1366">
        <f t="shared" ref="NQA65" si="4977">NQA59*$C$64*$C$65</f>
        <v>0</v>
      </c>
      <c r="NQC65" s="1366">
        <f t="shared" ref="NQC65" si="4978">NQC59*$C$64*$C$65</f>
        <v>0</v>
      </c>
      <c r="NQE65" s="1366">
        <f t="shared" ref="NQE65" si="4979">NQE59*$C$64*$C$65</f>
        <v>0</v>
      </c>
      <c r="NQG65" s="1366">
        <f t="shared" ref="NQG65" si="4980">NQG59*$C$64*$C$65</f>
        <v>0</v>
      </c>
      <c r="NQI65" s="1366">
        <f t="shared" ref="NQI65" si="4981">NQI59*$C$64*$C$65</f>
        <v>0</v>
      </c>
      <c r="NQK65" s="1366">
        <f t="shared" ref="NQK65" si="4982">NQK59*$C$64*$C$65</f>
        <v>0</v>
      </c>
      <c r="NQM65" s="1366">
        <f t="shared" ref="NQM65" si="4983">NQM59*$C$64*$C$65</f>
        <v>0</v>
      </c>
      <c r="NQO65" s="1366">
        <f t="shared" ref="NQO65" si="4984">NQO59*$C$64*$C$65</f>
        <v>0</v>
      </c>
      <c r="NQQ65" s="1366">
        <f t="shared" ref="NQQ65" si="4985">NQQ59*$C$64*$C$65</f>
        <v>0</v>
      </c>
      <c r="NQS65" s="1366">
        <f t="shared" ref="NQS65" si="4986">NQS59*$C$64*$C$65</f>
        <v>0</v>
      </c>
      <c r="NQU65" s="1366">
        <f t="shared" ref="NQU65" si="4987">NQU59*$C$64*$C$65</f>
        <v>0</v>
      </c>
      <c r="NQW65" s="1366">
        <f t="shared" ref="NQW65" si="4988">NQW59*$C$64*$C$65</f>
        <v>0</v>
      </c>
      <c r="NQY65" s="1366">
        <f t="shared" ref="NQY65" si="4989">NQY59*$C$64*$C$65</f>
        <v>0</v>
      </c>
      <c r="NRA65" s="1366">
        <f t="shared" ref="NRA65" si="4990">NRA59*$C$64*$C$65</f>
        <v>0</v>
      </c>
      <c r="NRC65" s="1366">
        <f t="shared" ref="NRC65" si="4991">NRC59*$C$64*$C$65</f>
        <v>0</v>
      </c>
      <c r="NRE65" s="1366">
        <f t="shared" ref="NRE65" si="4992">NRE59*$C$64*$C$65</f>
        <v>0</v>
      </c>
      <c r="NRG65" s="1366">
        <f t="shared" ref="NRG65" si="4993">NRG59*$C$64*$C$65</f>
        <v>0</v>
      </c>
      <c r="NRI65" s="1366">
        <f t="shared" ref="NRI65" si="4994">NRI59*$C$64*$C$65</f>
        <v>0</v>
      </c>
      <c r="NRK65" s="1366">
        <f t="shared" ref="NRK65" si="4995">NRK59*$C$64*$C$65</f>
        <v>0</v>
      </c>
      <c r="NRM65" s="1366">
        <f t="shared" ref="NRM65" si="4996">NRM59*$C$64*$C$65</f>
        <v>0</v>
      </c>
      <c r="NRO65" s="1366">
        <f t="shared" ref="NRO65" si="4997">NRO59*$C$64*$C$65</f>
        <v>0</v>
      </c>
      <c r="NRQ65" s="1366">
        <f t="shared" ref="NRQ65" si="4998">NRQ59*$C$64*$C$65</f>
        <v>0</v>
      </c>
      <c r="NRS65" s="1366">
        <f t="shared" ref="NRS65" si="4999">NRS59*$C$64*$C$65</f>
        <v>0</v>
      </c>
      <c r="NRU65" s="1366">
        <f t="shared" ref="NRU65" si="5000">NRU59*$C$64*$C$65</f>
        <v>0</v>
      </c>
      <c r="NRW65" s="1366">
        <f t="shared" ref="NRW65" si="5001">NRW59*$C$64*$C$65</f>
        <v>0</v>
      </c>
      <c r="NRY65" s="1366">
        <f t="shared" ref="NRY65" si="5002">NRY59*$C$64*$C$65</f>
        <v>0</v>
      </c>
      <c r="NSA65" s="1366">
        <f t="shared" ref="NSA65" si="5003">NSA59*$C$64*$C$65</f>
        <v>0</v>
      </c>
      <c r="NSC65" s="1366">
        <f t="shared" ref="NSC65" si="5004">NSC59*$C$64*$C$65</f>
        <v>0</v>
      </c>
      <c r="NSE65" s="1366">
        <f t="shared" ref="NSE65" si="5005">NSE59*$C$64*$C$65</f>
        <v>0</v>
      </c>
      <c r="NSG65" s="1366">
        <f t="shared" ref="NSG65" si="5006">NSG59*$C$64*$C$65</f>
        <v>0</v>
      </c>
      <c r="NSI65" s="1366">
        <f t="shared" ref="NSI65" si="5007">NSI59*$C$64*$C$65</f>
        <v>0</v>
      </c>
      <c r="NSK65" s="1366">
        <f t="shared" ref="NSK65" si="5008">NSK59*$C$64*$C$65</f>
        <v>0</v>
      </c>
      <c r="NSM65" s="1366">
        <f t="shared" ref="NSM65" si="5009">NSM59*$C$64*$C$65</f>
        <v>0</v>
      </c>
      <c r="NSO65" s="1366">
        <f t="shared" ref="NSO65" si="5010">NSO59*$C$64*$C$65</f>
        <v>0</v>
      </c>
      <c r="NSQ65" s="1366">
        <f t="shared" ref="NSQ65" si="5011">NSQ59*$C$64*$C$65</f>
        <v>0</v>
      </c>
      <c r="NSS65" s="1366">
        <f t="shared" ref="NSS65" si="5012">NSS59*$C$64*$C$65</f>
        <v>0</v>
      </c>
      <c r="NSU65" s="1366">
        <f t="shared" ref="NSU65" si="5013">NSU59*$C$64*$C$65</f>
        <v>0</v>
      </c>
      <c r="NSW65" s="1366">
        <f t="shared" ref="NSW65" si="5014">NSW59*$C$64*$C$65</f>
        <v>0</v>
      </c>
      <c r="NSY65" s="1366">
        <f t="shared" ref="NSY65" si="5015">NSY59*$C$64*$C$65</f>
        <v>0</v>
      </c>
      <c r="NTA65" s="1366">
        <f t="shared" ref="NTA65" si="5016">NTA59*$C$64*$C$65</f>
        <v>0</v>
      </c>
      <c r="NTC65" s="1366">
        <f t="shared" ref="NTC65" si="5017">NTC59*$C$64*$C$65</f>
        <v>0</v>
      </c>
      <c r="NTE65" s="1366">
        <f t="shared" ref="NTE65" si="5018">NTE59*$C$64*$C$65</f>
        <v>0</v>
      </c>
      <c r="NTG65" s="1366">
        <f t="shared" ref="NTG65" si="5019">NTG59*$C$64*$C$65</f>
        <v>0</v>
      </c>
      <c r="NTI65" s="1366">
        <f t="shared" ref="NTI65" si="5020">NTI59*$C$64*$C$65</f>
        <v>0</v>
      </c>
      <c r="NTK65" s="1366">
        <f t="shared" ref="NTK65" si="5021">NTK59*$C$64*$C$65</f>
        <v>0</v>
      </c>
      <c r="NTM65" s="1366">
        <f t="shared" ref="NTM65" si="5022">NTM59*$C$64*$C$65</f>
        <v>0</v>
      </c>
      <c r="NTO65" s="1366">
        <f t="shared" ref="NTO65" si="5023">NTO59*$C$64*$C$65</f>
        <v>0</v>
      </c>
      <c r="NTQ65" s="1366">
        <f t="shared" ref="NTQ65" si="5024">NTQ59*$C$64*$C$65</f>
        <v>0</v>
      </c>
      <c r="NTS65" s="1366">
        <f t="shared" ref="NTS65" si="5025">NTS59*$C$64*$C$65</f>
        <v>0</v>
      </c>
      <c r="NTU65" s="1366">
        <f t="shared" ref="NTU65" si="5026">NTU59*$C$64*$C$65</f>
        <v>0</v>
      </c>
      <c r="NTW65" s="1366">
        <f t="shared" ref="NTW65" si="5027">NTW59*$C$64*$C$65</f>
        <v>0</v>
      </c>
      <c r="NTY65" s="1366">
        <f t="shared" ref="NTY65" si="5028">NTY59*$C$64*$C$65</f>
        <v>0</v>
      </c>
      <c r="NUA65" s="1366">
        <f t="shared" ref="NUA65" si="5029">NUA59*$C$64*$C$65</f>
        <v>0</v>
      </c>
      <c r="NUC65" s="1366">
        <f t="shared" ref="NUC65" si="5030">NUC59*$C$64*$C$65</f>
        <v>0</v>
      </c>
      <c r="NUE65" s="1366">
        <f t="shared" ref="NUE65" si="5031">NUE59*$C$64*$C$65</f>
        <v>0</v>
      </c>
      <c r="NUG65" s="1366">
        <f t="shared" ref="NUG65" si="5032">NUG59*$C$64*$C$65</f>
        <v>0</v>
      </c>
      <c r="NUI65" s="1366">
        <f t="shared" ref="NUI65" si="5033">NUI59*$C$64*$C$65</f>
        <v>0</v>
      </c>
      <c r="NUK65" s="1366">
        <f t="shared" ref="NUK65" si="5034">NUK59*$C$64*$C$65</f>
        <v>0</v>
      </c>
      <c r="NUM65" s="1366">
        <f t="shared" ref="NUM65" si="5035">NUM59*$C$64*$C$65</f>
        <v>0</v>
      </c>
      <c r="NUO65" s="1366">
        <f t="shared" ref="NUO65" si="5036">NUO59*$C$64*$C$65</f>
        <v>0</v>
      </c>
      <c r="NUQ65" s="1366">
        <f t="shared" ref="NUQ65" si="5037">NUQ59*$C$64*$C$65</f>
        <v>0</v>
      </c>
      <c r="NUS65" s="1366">
        <f t="shared" ref="NUS65" si="5038">NUS59*$C$64*$C$65</f>
        <v>0</v>
      </c>
      <c r="NUU65" s="1366">
        <f t="shared" ref="NUU65" si="5039">NUU59*$C$64*$C$65</f>
        <v>0</v>
      </c>
      <c r="NUW65" s="1366">
        <f t="shared" ref="NUW65" si="5040">NUW59*$C$64*$C$65</f>
        <v>0</v>
      </c>
      <c r="NUY65" s="1366">
        <f t="shared" ref="NUY65" si="5041">NUY59*$C$64*$C$65</f>
        <v>0</v>
      </c>
      <c r="NVA65" s="1366">
        <f t="shared" ref="NVA65" si="5042">NVA59*$C$64*$C$65</f>
        <v>0</v>
      </c>
      <c r="NVC65" s="1366">
        <f t="shared" ref="NVC65" si="5043">NVC59*$C$64*$C$65</f>
        <v>0</v>
      </c>
      <c r="NVE65" s="1366">
        <f t="shared" ref="NVE65" si="5044">NVE59*$C$64*$C$65</f>
        <v>0</v>
      </c>
      <c r="NVG65" s="1366">
        <f t="shared" ref="NVG65" si="5045">NVG59*$C$64*$C$65</f>
        <v>0</v>
      </c>
      <c r="NVI65" s="1366">
        <f t="shared" ref="NVI65" si="5046">NVI59*$C$64*$C$65</f>
        <v>0</v>
      </c>
      <c r="NVK65" s="1366">
        <f t="shared" ref="NVK65" si="5047">NVK59*$C$64*$C$65</f>
        <v>0</v>
      </c>
      <c r="NVM65" s="1366">
        <f t="shared" ref="NVM65" si="5048">NVM59*$C$64*$C$65</f>
        <v>0</v>
      </c>
      <c r="NVO65" s="1366">
        <f t="shared" ref="NVO65" si="5049">NVO59*$C$64*$C$65</f>
        <v>0</v>
      </c>
      <c r="NVQ65" s="1366">
        <f t="shared" ref="NVQ65" si="5050">NVQ59*$C$64*$C$65</f>
        <v>0</v>
      </c>
      <c r="NVS65" s="1366">
        <f t="shared" ref="NVS65" si="5051">NVS59*$C$64*$C$65</f>
        <v>0</v>
      </c>
      <c r="NVU65" s="1366">
        <f t="shared" ref="NVU65" si="5052">NVU59*$C$64*$C$65</f>
        <v>0</v>
      </c>
      <c r="NVW65" s="1366">
        <f t="shared" ref="NVW65" si="5053">NVW59*$C$64*$C$65</f>
        <v>0</v>
      </c>
      <c r="NVY65" s="1366">
        <f t="shared" ref="NVY65" si="5054">NVY59*$C$64*$C$65</f>
        <v>0</v>
      </c>
      <c r="NWA65" s="1366">
        <f t="shared" ref="NWA65" si="5055">NWA59*$C$64*$C$65</f>
        <v>0</v>
      </c>
      <c r="NWC65" s="1366">
        <f t="shared" ref="NWC65" si="5056">NWC59*$C$64*$C$65</f>
        <v>0</v>
      </c>
      <c r="NWE65" s="1366">
        <f t="shared" ref="NWE65" si="5057">NWE59*$C$64*$C$65</f>
        <v>0</v>
      </c>
      <c r="NWG65" s="1366">
        <f t="shared" ref="NWG65" si="5058">NWG59*$C$64*$C$65</f>
        <v>0</v>
      </c>
      <c r="NWI65" s="1366">
        <f t="shared" ref="NWI65" si="5059">NWI59*$C$64*$C$65</f>
        <v>0</v>
      </c>
      <c r="NWK65" s="1366">
        <f t="shared" ref="NWK65" si="5060">NWK59*$C$64*$C$65</f>
        <v>0</v>
      </c>
      <c r="NWM65" s="1366">
        <f t="shared" ref="NWM65" si="5061">NWM59*$C$64*$C$65</f>
        <v>0</v>
      </c>
      <c r="NWO65" s="1366">
        <f t="shared" ref="NWO65" si="5062">NWO59*$C$64*$C$65</f>
        <v>0</v>
      </c>
      <c r="NWQ65" s="1366">
        <f t="shared" ref="NWQ65" si="5063">NWQ59*$C$64*$C$65</f>
        <v>0</v>
      </c>
      <c r="NWS65" s="1366">
        <f t="shared" ref="NWS65" si="5064">NWS59*$C$64*$C$65</f>
        <v>0</v>
      </c>
      <c r="NWU65" s="1366">
        <f t="shared" ref="NWU65" si="5065">NWU59*$C$64*$C$65</f>
        <v>0</v>
      </c>
      <c r="NWW65" s="1366">
        <f t="shared" ref="NWW65" si="5066">NWW59*$C$64*$C$65</f>
        <v>0</v>
      </c>
      <c r="NWY65" s="1366">
        <f t="shared" ref="NWY65" si="5067">NWY59*$C$64*$C$65</f>
        <v>0</v>
      </c>
      <c r="NXA65" s="1366">
        <f t="shared" ref="NXA65" si="5068">NXA59*$C$64*$C$65</f>
        <v>0</v>
      </c>
      <c r="NXC65" s="1366">
        <f t="shared" ref="NXC65" si="5069">NXC59*$C$64*$C$65</f>
        <v>0</v>
      </c>
      <c r="NXE65" s="1366">
        <f t="shared" ref="NXE65" si="5070">NXE59*$C$64*$C$65</f>
        <v>0</v>
      </c>
      <c r="NXG65" s="1366">
        <f t="shared" ref="NXG65" si="5071">NXG59*$C$64*$C$65</f>
        <v>0</v>
      </c>
      <c r="NXI65" s="1366">
        <f t="shared" ref="NXI65" si="5072">NXI59*$C$64*$C$65</f>
        <v>0</v>
      </c>
      <c r="NXK65" s="1366">
        <f t="shared" ref="NXK65" si="5073">NXK59*$C$64*$C$65</f>
        <v>0</v>
      </c>
      <c r="NXM65" s="1366">
        <f t="shared" ref="NXM65" si="5074">NXM59*$C$64*$C$65</f>
        <v>0</v>
      </c>
      <c r="NXO65" s="1366">
        <f t="shared" ref="NXO65" si="5075">NXO59*$C$64*$C$65</f>
        <v>0</v>
      </c>
      <c r="NXQ65" s="1366">
        <f t="shared" ref="NXQ65" si="5076">NXQ59*$C$64*$C$65</f>
        <v>0</v>
      </c>
      <c r="NXS65" s="1366">
        <f t="shared" ref="NXS65" si="5077">NXS59*$C$64*$C$65</f>
        <v>0</v>
      </c>
      <c r="NXU65" s="1366">
        <f t="shared" ref="NXU65" si="5078">NXU59*$C$64*$C$65</f>
        <v>0</v>
      </c>
      <c r="NXW65" s="1366">
        <f t="shared" ref="NXW65" si="5079">NXW59*$C$64*$C$65</f>
        <v>0</v>
      </c>
      <c r="NXY65" s="1366">
        <f t="shared" ref="NXY65" si="5080">NXY59*$C$64*$C$65</f>
        <v>0</v>
      </c>
      <c r="NYA65" s="1366">
        <f t="shared" ref="NYA65" si="5081">NYA59*$C$64*$C$65</f>
        <v>0</v>
      </c>
      <c r="NYC65" s="1366">
        <f t="shared" ref="NYC65" si="5082">NYC59*$C$64*$C$65</f>
        <v>0</v>
      </c>
      <c r="NYE65" s="1366">
        <f t="shared" ref="NYE65" si="5083">NYE59*$C$64*$C$65</f>
        <v>0</v>
      </c>
      <c r="NYG65" s="1366">
        <f t="shared" ref="NYG65" si="5084">NYG59*$C$64*$C$65</f>
        <v>0</v>
      </c>
      <c r="NYI65" s="1366">
        <f t="shared" ref="NYI65" si="5085">NYI59*$C$64*$C$65</f>
        <v>0</v>
      </c>
      <c r="NYK65" s="1366">
        <f t="shared" ref="NYK65" si="5086">NYK59*$C$64*$C$65</f>
        <v>0</v>
      </c>
      <c r="NYM65" s="1366">
        <f t="shared" ref="NYM65" si="5087">NYM59*$C$64*$C$65</f>
        <v>0</v>
      </c>
      <c r="NYO65" s="1366">
        <f t="shared" ref="NYO65" si="5088">NYO59*$C$64*$C$65</f>
        <v>0</v>
      </c>
      <c r="NYQ65" s="1366">
        <f t="shared" ref="NYQ65" si="5089">NYQ59*$C$64*$C$65</f>
        <v>0</v>
      </c>
      <c r="NYS65" s="1366">
        <f t="shared" ref="NYS65" si="5090">NYS59*$C$64*$C$65</f>
        <v>0</v>
      </c>
      <c r="NYU65" s="1366">
        <f t="shared" ref="NYU65" si="5091">NYU59*$C$64*$C$65</f>
        <v>0</v>
      </c>
      <c r="NYW65" s="1366">
        <f t="shared" ref="NYW65" si="5092">NYW59*$C$64*$C$65</f>
        <v>0</v>
      </c>
      <c r="NYY65" s="1366">
        <f t="shared" ref="NYY65" si="5093">NYY59*$C$64*$C$65</f>
        <v>0</v>
      </c>
      <c r="NZA65" s="1366">
        <f t="shared" ref="NZA65" si="5094">NZA59*$C$64*$C$65</f>
        <v>0</v>
      </c>
      <c r="NZC65" s="1366">
        <f t="shared" ref="NZC65" si="5095">NZC59*$C$64*$C$65</f>
        <v>0</v>
      </c>
      <c r="NZE65" s="1366">
        <f t="shared" ref="NZE65" si="5096">NZE59*$C$64*$C$65</f>
        <v>0</v>
      </c>
      <c r="NZG65" s="1366">
        <f t="shared" ref="NZG65" si="5097">NZG59*$C$64*$C$65</f>
        <v>0</v>
      </c>
      <c r="NZI65" s="1366">
        <f t="shared" ref="NZI65" si="5098">NZI59*$C$64*$C$65</f>
        <v>0</v>
      </c>
      <c r="NZK65" s="1366">
        <f t="shared" ref="NZK65" si="5099">NZK59*$C$64*$C$65</f>
        <v>0</v>
      </c>
      <c r="NZM65" s="1366">
        <f t="shared" ref="NZM65" si="5100">NZM59*$C$64*$C$65</f>
        <v>0</v>
      </c>
      <c r="NZO65" s="1366">
        <f t="shared" ref="NZO65" si="5101">NZO59*$C$64*$C$65</f>
        <v>0</v>
      </c>
      <c r="NZQ65" s="1366">
        <f t="shared" ref="NZQ65" si="5102">NZQ59*$C$64*$C$65</f>
        <v>0</v>
      </c>
      <c r="NZS65" s="1366">
        <f t="shared" ref="NZS65" si="5103">NZS59*$C$64*$C$65</f>
        <v>0</v>
      </c>
      <c r="NZU65" s="1366">
        <f t="shared" ref="NZU65" si="5104">NZU59*$C$64*$C$65</f>
        <v>0</v>
      </c>
      <c r="NZW65" s="1366">
        <f t="shared" ref="NZW65" si="5105">NZW59*$C$64*$C$65</f>
        <v>0</v>
      </c>
      <c r="NZY65" s="1366">
        <f t="shared" ref="NZY65" si="5106">NZY59*$C$64*$C$65</f>
        <v>0</v>
      </c>
      <c r="OAA65" s="1366">
        <f t="shared" ref="OAA65" si="5107">OAA59*$C$64*$C$65</f>
        <v>0</v>
      </c>
      <c r="OAC65" s="1366">
        <f t="shared" ref="OAC65" si="5108">OAC59*$C$64*$C$65</f>
        <v>0</v>
      </c>
      <c r="OAE65" s="1366">
        <f t="shared" ref="OAE65" si="5109">OAE59*$C$64*$C$65</f>
        <v>0</v>
      </c>
      <c r="OAG65" s="1366">
        <f t="shared" ref="OAG65" si="5110">OAG59*$C$64*$C$65</f>
        <v>0</v>
      </c>
      <c r="OAI65" s="1366">
        <f t="shared" ref="OAI65" si="5111">OAI59*$C$64*$C$65</f>
        <v>0</v>
      </c>
      <c r="OAK65" s="1366">
        <f t="shared" ref="OAK65" si="5112">OAK59*$C$64*$C$65</f>
        <v>0</v>
      </c>
      <c r="OAM65" s="1366">
        <f t="shared" ref="OAM65" si="5113">OAM59*$C$64*$C$65</f>
        <v>0</v>
      </c>
      <c r="OAO65" s="1366">
        <f t="shared" ref="OAO65" si="5114">OAO59*$C$64*$C$65</f>
        <v>0</v>
      </c>
      <c r="OAQ65" s="1366">
        <f t="shared" ref="OAQ65" si="5115">OAQ59*$C$64*$C$65</f>
        <v>0</v>
      </c>
      <c r="OAS65" s="1366">
        <f t="shared" ref="OAS65" si="5116">OAS59*$C$64*$C$65</f>
        <v>0</v>
      </c>
      <c r="OAU65" s="1366">
        <f t="shared" ref="OAU65" si="5117">OAU59*$C$64*$C$65</f>
        <v>0</v>
      </c>
      <c r="OAW65" s="1366">
        <f t="shared" ref="OAW65" si="5118">OAW59*$C$64*$C$65</f>
        <v>0</v>
      </c>
      <c r="OAY65" s="1366">
        <f t="shared" ref="OAY65" si="5119">OAY59*$C$64*$C$65</f>
        <v>0</v>
      </c>
      <c r="OBA65" s="1366">
        <f t="shared" ref="OBA65" si="5120">OBA59*$C$64*$C$65</f>
        <v>0</v>
      </c>
      <c r="OBC65" s="1366">
        <f t="shared" ref="OBC65" si="5121">OBC59*$C$64*$C$65</f>
        <v>0</v>
      </c>
      <c r="OBE65" s="1366">
        <f t="shared" ref="OBE65" si="5122">OBE59*$C$64*$C$65</f>
        <v>0</v>
      </c>
      <c r="OBG65" s="1366">
        <f t="shared" ref="OBG65" si="5123">OBG59*$C$64*$C$65</f>
        <v>0</v>
      </c>
      <c r="OBI65" s="1366">
        <f t="shared" ref="OBI65" si="5124">OBI59*$C$64*$C$65</f>
        <v>0</v>
      </c>
      <c r="OBK65" s="1366">
        <f t="shared" ref="OBK65" si="5125">OBK59*$C$64*$C$65</f>
        <v>0</v>
      </c>
      <c r="OBM65" s="1366">
        <f t="shared" ref="OBM65" si="5126">OBM59*$C$64*$C$65</f>
        <v>0</v>
      </c>
      <c r="OBO65" s="1366">
        <f t="shared" ref="OBO65" si="5127">OBO59*$C$64*$C$65</f>
        <v>0</v>
      </c>
      <c r="OBQ65" s="1366">
        <f t="shared" ref="OBQ65" si="5128">OBQ59*$C$64*$C$65</f>
        <v>0</v>
      </c>
      <c r="OBS65" s="1366">
        <f t="shared" ref="OBS65" si="5129">OBS59*$C$64*$C$65</f>
        <v>0</v>
      </c>
      <c r="OBU65" s="1366">
        <f t="shared" ref="OBU65" si="5130">OBU59*$C$64*$C$65</f>
        <v>0</v>
      </c>
      <c r="OBW65" s="1366">
        <f t="shared" ref="OBW65" si="5131">OBW59*$C$64*$C$65</f>
        <v>0</v>
      </c>
      <c r="OBY65" s="1366">
        <f t="shared" ref="OBY65" si="5132">OBY59*$C$64*$C$65</f>
        <v>0</v>
      </c>
      <c r="OCA65" s="1366">
        <f t="shared" ref="OCA65" si="5133">OCA59*$C$64*$C$65</f>
        <v>0</v>
      </c>
      <c r="OCC65" s="1366">
        <f t="shared" ref="OCC65" si="5134">OCC59*$C$64*$C$65</f>
        <v>0</v>
      </c>
      <c r="OCE65" s="1366">
        <f t="shared" ref="OCE65" si="5135">OCE59*$C$64*$C$65</f>
        <v>0</v>
      </c>
      <c r="OCG65" s="1366">
        <f t="shared" ref="OCG65" si="5136">OCG59*$C$64*$C$65</f>
        <v>0</v>
      </c>
      <c r="OCI65" s="1366">
        <f t="shared" ref="OCI65" si="5137">OCI59*$C$64*$C$65</f>
        <v>0</v>
      </c>
      <c r="OCK65" s="1366">
        <f t="shared" ref="OCK65" si="5138">OCK59*$C$64*$C$65</f>
        <v>0</v>
      </c>
      <c r="OCM65" s="1366">
        <f t="shared" ref="OCM65" si="5139">OCM59*$C$64*$C$65</f>
        <v>0</v>
      </c>
      <c r="OCO65" s="1366">
        <f t="shared" ref="OCO65" si="5140">OCO59*$C$64*$C$65</f>
        <v>0</v>
      </c>
      <c r="OCQ65" s="1366">
        <f t="shared" ref="OCQ65" si="5141">OCQ59*$C$64*$C$65</f>
        <v>0</v>
      </c>
      <c r="OCS65" s="1366">
        <f t="shared" ref="OCS65" si="5142">OCS59*$C$64*$C$65</f>
        <v>0</v>
      </c>
      <c r="OCU65" s="1366">
        <f t="shared" ref="OCU65" si="5143">OCU59*$C$64*$C$65</f>
        <v>0</v>
      </c>
      <c r="OCW65" s="1366">
        <f t="shared" ref="OCW65" si="5144">OCW59*$C$64*$C$65</f>
        <v>0</v>
      </c>
      <c r="OCY65" s="1366">
        <f t="shared" ref="OCY65" si="5145">OCY59*$C$64*$C$65</f>
        <v>0</v>
      </c>
      <c r="ODA65" s="1366">
        <f t="shared" ref="ODA65" si="5146">ODA59*$C$64*$C$65</f>
        <v>0</v>
      </c>
      <c r="ODC65" s="1366">
        <f t="shared" ref="ODC65" si="5147">ODC59*$C$64*$C$65</f>
        <v>0</v>
      </c>
      <c r="ODE65" s="1366">
        <f t="shared" ref="ODE65" si="5148">ODE59*$C$64*$C$65</f>
        <v>0</v>
      </c>
      <c r="ODG65" s="1366">
        <f t="shared" ref="ODG65" si="5149">ODG59*$C$64*$C$65</f>
        <v>0</v>
      </c>
      <c r="ODI65" s="1366">
        <f t="shared" ref="ODI65" si="5150">ODI59*$C$64*$C$65</f>
        <v>0</v>
      </c>
      <c r="ODK65" s="1366">
        <f t="shared" ref="ODK65" si="5151">ODK59*$C$64*$C$65</f>
        <v>0</v>
      </c>
      <c r="ODM65" s="1366">
        <f t="shared" ref="ODM65" si="5152">ODM59*$C$64*$C$65</f>
        <v>0</v>
      </c>
      <c r="ODO65" s="1366">
        <f t="shared" ref="ODO65" si="5153">ODO59*$C$64*$C$65</f>
        <v>0</v>
      </c>
      <c r="ODQ65" s="1366">
        <f t="shared" ref="ODQ65" si="5154">ODQ59*$C$64*$C$65</f>
        <v>0</v>
      </c>
      <c r="ODS65" s="1366">
        <f t="shared" ref="ODS65" si="5155">ODS59*$C$64*$C$65</f>
        <v>0</v>
      </c>
      <c r="ODU65" s="1366">
        <f t="shared" ref="ODU65" si="5156">ODU59*$C$64*$C$65</f>
        <v>0</v>
      </c>
      <c r="ODW65" s="1366">
        <f t="shared" ref="ODW65" si="5157">ODW59*$C$64*$C$65</f>
        <v>0</v>
      </c>
      <c r="ODY65" s="1366">
        <f t="shared" ref="ODY65" si="5158">ODY59*$C$64*$C$65</f>
        <v>0</v>
      </c>
      <c r="OEA65" s="1366">
        <f t="shared" ref="OEA65" si="5159">OEA59*$C$64*$C$65</f>
        <v>0</v>
      </c>
      <c r="OEC65" s="1366">
        <f t="shared" ref="OEC65" si="5160">OEC59*$C$64*$C$65</f>
        <v>0</v>
      </c>
      <c r="OEE65" s="1366">
        <f t="shared" ref="OEE65" si="5161">OEE59*$C$64*$C$65</f>
        <v>0</v>
      </c>
      <c r="OEG65" s="1366">
        <f t="shared" ref="OEG65" si="5162">OEG59*$C$64*$C$65</f>
        <v>0</v>
      </c>
      <c r="OEI65" s="1366">
        <f t="shared" ref="OEI65" si="5163">OEI59*$C$64*$C$65</f>
        <v>0</v>
      </c>
      <c r="OEK65" s="1366">
        <f t="shared" ref="OEK65" si="5164">OEK59*$C$64*$C$65</f>
        <v>0</v>
      </c>
      <c r="OEM65" s="1366">
        <f t="shared" ref="OEM65" si="5165">OEM59*$C$64*$C$65</f>
        <v>0</v>
      </c>
      <c r="OEO65" s="1366">
        <f t="shared" ref="OEO65" si="5166">OEO59*$C$64*$C$65</f>
        <v>0</v>
      </c>
      <c r="OEQ65" s="1366">
        <f t="shared" ref="OEQ65" si="5167">OEQ59*$C$64*$C$65</f>
        <v>0</v>
      </c>
      <c r="OES65" s="1366">
        <f t="shared" ref="OES65" si="5168">OES59*$C$64*$C$65</f>
        <v>0</v>
      </c>
      <c r="OEU65" s="1366">
        <f t="shared" ref="OEU65" si="5169">OEU59*$C$64*$C$65</f>
        <v>0</v>
      </c>
      <c r="OEW65" s="1366">
        <f t="shared" ref="OEW65" si="5170">OEW59*$C$64*$C$65</f>
        <v>0</v>
      </c>
      <c r="OEY65" s="1366">
        <f t="shared" ref="OEY65" si="5171">OEY59*$C$64*$C$65</f>
        <v>0</v>
      </c>
      <c r="OFA65" s="1366">
        <f t="shared" ref="OFA65" si="5172">OFA59*$C$64*$C$65</f>
        <v>0</v>
      </c>
      <c r="OFC65" s="1366">
        <f t="shared" ref="OFC65" si="5173">OFC59*$C$64*$C$65</f>
        <v>0</v>
      </c>
      <c r="OFE65" s="1366">
        <f t="shared" ref="OFE65" si="5174">OFE59*$C$64*$C$65</f>
        <v>0</v>
      </c>
      <c r="OFG65" s="1366">
        <f t="shared" ref="OFG65" si="5175">OFG59*$C$64*$C$65</f>
        <v>0</v>
      </c>
      <c r="OFI65" s="1366">
        <f t="shared" ref="OFI65" si="5176">OFI59*$C$64*$C$65</f>
        <v>0</v>
      </c>
      <c r="OFK65" s="1366">
        <f t="shared" ref="OFK65" si="5177">OFK59*$C$64*$C$65</f>
        <v>0</v>
      </c>
      <c r="OFM65" s="1366">
        <f t="shared" ref="OFM65" si="5178">OFM59*$C$64*$C$65</f>
        <v>0</v>
      </c>
      <c r="OFO65" s="1366">
        <f t="shared" ref="OFO65" si="5179">OFO59*$C$64*$C$65</f>
        <v>0</v>
      </c>
      <c r="OFQ65" s="1366">
        <f t="shared" ref="OFQ65" si="5180">OFQ59*$C$64*$C$65</f>
        <v>0</v>
      </c>
      <c r="OFS65" s="1366">
        <f t="shared" ref="OFS65" si="5181">OFS59*$C$64*$C$65</f>
        <v>0</v>
      </c>
      <c r="OFU65" s="1366">
        <f t="shared" ref="OFU65" si="5182">OFU59*$C$64*$C$65</f>
        <v>0</v>
      </c>
      <c r="OFW65" s="1366">
        <f t="shared" ref="OFW65" si="5183">OFW59*$C$64*$C$65</f>
        <v>0</v>
      </c>
      <c r="OFY65" s="1366">
        <f t="shared" ref="OFY65" si="5184">OFY59*$C$64*$C$65</f>
        <v>0</v>
      </c>
      <c r="OGA65" s="1366">
        <f t="shared" ref="OGA65" si="5185">OGA59*$C$64*$C$65</f>
        <v>0</v>
      </c>
      <c r="OGC65" s="1366">
        <f t="shared" ref="OGC65" si="5186">OGC59*$C$64*$C$65</f>
        <v>0</v>
      </c>
      <c r="OGE65" s="1366">
        <f t="shared" ref="OGE65" si="5187">OGE59*$C$64*$C$65</f>
        <v>0</v>
      </c>
      <c r="OGG65" s="1366">
        <f t="shared" ref="OGG65" si="5188">OGG59*$C$64*$C$65</f>
        <v>0</v>
      </c>
      <c r="OGI65" s="1366">
        <f t="shared" ref="OGI65" si="5189">OGI59*$C$64*$C$65</f>
        <v>0</v>
      </c>
      <c r="OGK65" s="1366">
        <f t="shared" ref="OGK65" si="5190">OGK59*$C$64*$C$65</f>
        <v>0</v>
      </c>
      <c r="OGM65" s="1366">
        <f t="shared" ref="OGM65" si="5191">OGM59*$C$64*$C$65</f>
        <v>0</v>
      </c>
      <c r="OGO65" s="1366">
        <f t="shared" ref="OGO65" si="5192">OGO59*$C$64*$C$65</f>
        <v>0</v>
      </c>
      <c r="OGQ65" s="1366">
        <f t="shared" ref="OGQ65" si="5193">OGQ59*$C$64*$C$65</f>
        <v>0</v>
      </c>
      <c r="OGS65" s="1366">
        <f t="shared" ref="OGS65" si="5194">OGS59*$C$64*$C$65</f>
        <v>0</v>
      </c>
      <c r="OGU65" s="1366">
        <f t="shared" ref="OGU65" si="5195">OGU59*$C$64*$C$65</f>
        <v>0</v>
      </c>
      <c r="OGW65" s="1366">
        <f t="shared" ref="OGW65" si="5196">OGW59*$C$64*$C$65</f>
        <v>0</v>
      </c>
      <c r="OGY65" s="1366">
        <f t="shared" ref="OGY65" si="5197">OGY59*$C$64*$C$65</f>
        <v>0</v>
      </c>
      <c r="OHA65" s="1366">
        <f t="shared" ref="OHA65" si="5198">OHA59*$C$64*$C$65</f>
        <v>0</v>
      </c>
      <c r="OHC65" s="1366">
        <f t="shared" ref="OHC65" si="5199">OHC59*$C$64*$C$65</f>
        <v>0</v>
      </c>
      <c r="OHE65" s="1366">
        <f t="shared" ref="OHE65" si="5200">OHE59*$C$64*$C$65</f>
        <v>0</v>
      </c>
      <c r="OHG65" s="1366">
        <f t="shared" ref="OHG65" si="5201">OHG59*$C$64*$C$65</f>
        <v>0</v>
      </c>
      <c r="OHI65" s="1366">
        <f t="shared" ref="OHI65" si="5202">OHI59*$C$64*$C$65</f>
        <v>0</v>
      </c>
      <c r="OHK65" s="1366">
        <f t="shared" ref="OHK65" si="5203">OHK59*$C$64*$C$65</f>
        <v>0</v>
      </c>
      <c r="OHM65" s="1366">
        <f t="shared" ref="OHM65" si="5204">OHM59*$C$64*$C$65</f>
        <v>0</v>
      </c>
      <c r="OHO65" s="1366">
        <f t="shared" ref="OHO65" si="5205">OHO59*$C$64*$C$65</f>
        <v>0</v>
      </c>
      <c r="OHQ65" s="1366">
        <f t="shared" ref="OHQ65" si="5206">OHQ59*$C$64*$C$65</f>
        <v>0</v>
      </c>
      <c r="OHS65" s="1366">
        <f t="shared" ref="OHS65" si="5207">OHS59*$C$64*$C$65</f>
        <v>0</v>
      </c>
      <c r="OHU65" s="1366">
        <f t="shared" ref="OHU65" si="5208">OHU59*$C$64*$C$65</f>
        <v>0</v>
      </c>
      <c r="OHW65" s="1366">
        <f t="shared" ref="OHW65" si="5209">OHW59*$C$64*$C$65</f>
        <v>0</v>
      </c>
      <c r="OHY65" s="1366">
        <f t="shared" ref="OHY65" si="5210">OHY59*$C$64*$C$65</f>
        <v>0</v>
      </c>
      <c r="OIA65" s="1366">
        <f t="shared" ref="OIA65" si="5211">OIA59*$C$64*$C$65</f>
        <v>0</v>
      </c>
      <c r="OIC65" s="1366">
        <f t="shared" ref="OIC65" si="5212">OIC59*$C$64*$C$65</f>
        <v>0</v>
      </c>
      <c r="OIE65" s="1366">
        <f t="shared" ref="OIE65" si="5213">OIE59*$C$64*$C$65</f>
        <v>0</v>
      </c>
      <c r="OIG65" s="1366">
        <f t="shared" ref="OIG65" si="5214">OIG59*$C$64*$C$65</f>
        <v>0</v>
      </c>
      <c r="OII65" s="1366">
        <f t="shared" ref="OII65" si="5215">OII59*$C$64*$C$65</f>
        <v>0</v>
      </c>
      <c r="OIK65" s="1366">
        <f t="shared" ref="OIK65" si="5216">OIK59*$C$64*$C$65</f>
        <v>0</v>
      </c>
      <c r="OIM65" s="1366">
        <f t="shared" ref="OIM65" si="5217">OIM59*$C$64*$C$65</f>
        <v>0</v>
      </c>
      <c r="OIO65" s="1366">
        <f t="shared" ref="OIO65" si="5218">OIO59*$C$64*$C$65</f>
        <v>0</v>
      </c>
      <c r="OIQ65" s="1366">
        <f t="shared" ref="OIQ65" si="5219">OIQ59*$C$64*$C$65</f>
        <v>0</v>
      </c>
      <c r="OIS65" s="1366">
        <f t="shared" ref="OIS65" si="5220">OIS59*$C$64*$C$65</f>
        <v>0</v>
      </c>
      <c r="OIU65" s="1366">
        <f t="shared" ref="OIU65" si="5221">OIU59*$C$64*$C$65</f>
        <v>0</v>
      </c>
      <c r="OIW65" s="1366">
        <f t="shared" ref="OIW65" si="5222">OIW59*$C$64*$C$65</f>
        <v>0</v>
      </c>
      <c r="OIY65" s="1366">
        <f t="shared" ref="OIY65" si="5223">OIY59*$C$64*$C$65</f>
        <v>0</v>
      </c>
      <c r="OJA65" s="1366">
        <f t="shared" ref="OJA65" si="5224">OJA59*$C$64*$C$65</f>
        <v>0</v>
      </c>
      <c r="OJC65" s="1366">
        <f t="shared" ref="OJC65" si="5225">OJC59*$C$64*$C$65</f>
        <v>0</v>
      </c>
      <c r="OJE65" s="1366">
        <f t="shared" ref="OJE65" si="5226">OJE59*$C$64*$C$65</f>
        <v>0</v>
      </c>
      <c r="OJG65" s="1366">
        <f t="shared" ref="OJG65" si="5227">OJG59*$C$64*$C$65</f>
        <v>0</v>
      </c>
      <c r="OJI65" s="1366">
        <f t="shared" ref="OJI65" si="5228">OJI59*$C$64*$C$65</f>
        <v>0</v>
      </c>
      <c r="OJK65" s="1366">
        <f t="shared" ref="OJK65" si="5229">OJK59*$C$64*$C$65</f>
        <v>0</v>
      </c>
      <c r="OJM65" s="1366">
        <f t="shared" ref="OJM65" si="5230">OJM59*$C$64*$C$65</f>
        <v>0</v>
      </c>
      <c r="OJO65" s="1366">
        <f t="shared" ref="OJO65" si="5231">OJO59*$C$64*$C$65</f>
        <v>0</v>
      </c>
      <c r="OJQ65" s="1366">
        <f t="shared" ref="OJQ65" si="5232">OJQ59*$C$64*$C$65</f>
        <v>0</v>
      </c>
      <c r="OJS65" s="1366">
        <f t="shared" ref="OJS65" si="5233">OJS59*$C$64*$C$65</f>
        <v>0</v>
      </c>
      <c r="OJU65" s="1366">
        <f t="shared" ref="OJU65" si="5234">OJU59*$C$64*$C$65</f>
        <v>0</v>
      </c>
      <c r="OJW65" s="1366">
        <f t="shared" ref="OJW65" si="5235">OJW59*$C$64*$C$65</f>
        <v>0</v>
      </c>
      <c r="OJY65" s="1366">
        <f t="shared" ref="OJY65" si="5236">OJY59*$C$64*$C$65</f>
        <v>0</v>
      </c>
      <c r="OKA65" s="1366">
        <f t="shared" ref="OKA65" si="5237">OKA59*$C$64*$C$65</f>
        <v>0</v>
      </c>
      <c r="OKC65" s="1366">
        <f t="shared" ref="OKC65" si="5238">OKC59*$C$64*$C$65</f>
        <v>0</v>
      </c>
      <c r="OKE65" s="1366">
        <f t="shared" ref="OKE65" si="5239">OKE59*$C$64*$C$65</f>
        <v>0</v>
      </c>
      <c r="OKG65" s="1366">
        <f t="shared" ref="OKG65" si="5240">OKG59*$C$64*$C$65</f>
        <v>0</v>
      </c>
      <c r="OKI65" s="1366">
        <f t="shared" ref="OKI65" si="5241">OKI59*$C$64*$C$65</f>
        <v>0</v>
      </c>
      <c r="OKK65" s="1366">
        <f t="shared" ref="OKK65" si="5242">OKK59*$C$64*$C$65</f>
        <v>0</v>
      </c>
      <c r="OKM65" s="1366">
        <f t="shared" ref="OKM65" si="5243">OKM59*$C$64*$C$65</f>
        <v>0</v>
      </c>
      <c r="OKO65" s="1366">
        <f t="shared" ref="OKO65" si="5244">OKO59*$C$64*$C$65</f>
        <v>0</v>
      </c>
      <c r="OKQ65" s="1366">
        <f t="shared" ref="OKQ65" si="5245">OKQ59*$C$64*$C$65</f>
        <v>0</v>
      </c>
      <c r="OKS65" s="1366">
        <f t="shared" ref="OKS65" si="5246">OKS59*$C$64*$C$65</f>
        <v>0</v>
      </c>
      <c r="OKU65" s="1366">
        <f t="shared" ref="OKU65" si="5247">OKU59*$C$64*$C$65</f>
        <v>0</v>
      </c>
      <c r="OKW65" s="1366">
        <f t="shared" ref="OKW65" si="5248">OKW59*$C$64*$C$65</f>
        <v>0</v>
      </c>
      <c r="OKY65" s="1366">
        <f t="shared" ref="OKY65" si="5249">OKY59*$C$64*$C$65</f>
        <v>0</v>
      </c>
      <c r="OLA65" s="1366">
        <f t="shared" ref="OLA65" si="5250">OLA59*$C$64*$C$65</f>
        <v>0</v>
      </c>
      <c r="OLC65" s="1366">
        <f t="shared" ref="OLC65" si="5251">OLC59*$C$64*$C$65</f>
        <v>0</v>
      </c>
      <c r="OLE65" s="1366">
        <f t="shared" ref="OLE65" si="5252">OLE59*$C$64*$C$65</f>
        <v>0</v>
      </c>
      <c r="OLG65" s="1366">
        <f t="shared" ref="OLG65" si="5253">OLG59*$C$64*$C$65</f>
        <v>0</v>
      </c>
      <c r="OLI65" s="1366">
        <f t="shared" ref="OLI65" si="5254">OLI59*$C$64*$C$65</f>
        <v>0</v>
      </c>
      <c r="OLK65" s="1366">
        <f t="shared" ref="OLK65" si="5255">OLK59*$C$64*$C$65</f>
        <v>0</v>
      </c>
      <c r="OLM65" s="1366">
        <f t="shared" ref="OLM65" si="5256">OLM59*$C$64*$C$65</f>
        <v>0</v>
      </c>
      <c r="OLO65" s="1366">
        <f t="shared" ref="OLO65" si="5257">OLO59*$C$64*$C$65</f>
        <v>0</v>
      </c>
      <c r="OLQ65" s="1366">
        <f t="shared" ref="OLQ65" si="5258">OLQ59*$C$64*$C$65</f>
        <v>0</v>
      </c>
      <c r="OLS65" s="1366">
        <f t="shared" ref="OLS65" si="5259">OLS59*$C$64*$C$65</f>
        <v>0</v>
      </c>
      <c r="OLU65" s="1366">
        <f t="shared" ref="OLU65" si="5260">OLU59*$C$64*$C$65</f>
        <v>0</v>
      </c>
      <c r="OLW65" s="1366">
        <f t="shared" ref="OLW65" si="5261">OLW59*$C$64*$C$65</f>
        <v>0</v>
      </c>
      <c r="OLY65" s="1366">
        <f t="shared" ref="OLY65" si="5262">OLY59*$C$64*$C$65</f>
        <v>0</v>
      </c>
      <c r="OMA65" s="1366">
        <f t="shared" ref="OMA65" si="5263">OMA59*$C$64*$C$65</f>
        <v>0</v>
      </c>
      <c r="OMC65" s="1366">
        <f t="shared" ref="OMC65" si="5264">OMC59*$C$64*$C$65</f>
        <v>0</v>
      </c>
      <c r="OME65" s="1366">
        <f t="shared" ref="OME65" si="5265">OME59*$C$64*$C$65</f>
        <v>0</v>
      </c>
      <c r="OMG65" s="1366">
        <f t="shared" ref="OMG65" si="5266">OMG59*$C$64*$C$65</f>
        <v>0</v>
      </c>
      <c r="OMI65" s="1366">
        <f t="shared" ref="OMI65" si="5267">OMI59*$C$64*$C$65</f>
        <v>0</v>
      </c>
      <c r="OMK65" s="1366">
        <f t="shared" ref="OMK65" si="5268">OMK59*$C$64*$C$65</f>
        <v>0</v>
      </c>
      <c r="OMM65" s="1366">
        <f t="shared" ref="OMM65" si="5269">OMM59*$C$64*$C$65</f>
        <v>0</v>
      </c>
      <c r="OMO65" s="1366">
        <f t="shared" ref="OMO65" si="5270">OMO59*$C$64*$C$65</f>
        <v>0</v>
      </c>
      <c r="OMQ65" s="1366">
        <f t="shared" ref="OMQ65" si="5271">OMQ59*$C$64*$C$65</f>
        <v>0</v>
      </c>
      <c r="OMS65" s="1366">
        <f t="shared" ref="OMS65" si="5272">OMS59*$C$64*$C$65</f>
        <v>0</v>
      </c>
      <c r="OMU65" s="1366">
        <f t="shared" ref="OMU65" si="5273">OMU59*$C$64*$C$65</f>
        <v>0</v>
      </c>
      <c r="OMW65" s="1366">
        <f t="shared" ref="OMW65" si="5274">OMW59*$C$64*$C$65</f>
        <v>0</v>
      </c>
      <c r="OMY65" s="1366">
        <f t="shared" ref="OMY65" si="5275">OMY59*$C$64*$C$65</f>
        <v>0</v>
      </c>
      <c r="ONA65" s="1366">
        <f t="shared" ref="ONA65" si="5276">ONA59*$C$64*$C$65</f>
        <v>0</v>
      </c>
      <c r="ONC65" s="1366">
        <f t="shared" ref="ONC65" si="5277">ONC59*$C$64*$C$65</f>
        <v>0</v>
      </c>
      <c r="ONE65" s="1366">
        <f t="shared" ref="ONE65" si="5278">ONE59*$C$64*$C$65</f>
        <v>0</v>
      </c>
      <c r="ONG65" s="1366">
        <f t="shared" ref="ONG65" si="5279">ONG59*$C$64*$C$65</f>
        <v>0</v>
      </c>
      <c r="ONI65" s="1366">
        <f t="shared" ref="ONI65" si="5280">ONI59*$C$64*$C$65</f>
        <v>0</v>
      </c>
      <c r="ONK65" s="1366">
        <f t="shared" ref="ONK65" si="5281">ONK59*$C$64*$C$65</f>
        <v>0</v>
      </c>
      <c r="ONM65" s="1366">
        <f t="shared" ref="ONM65" si="5282">ONM59*$C$64*$C$65</f>
        <v>0</v>
      </c>
      <c r="ONO65" s="1366">
        <f t="shared" ref="ONO65" si="5283">ONO59*$C$64*$C$65</f>
        <v>0</v>
      </c>
      <c r="ONQ65" s="1366">
        <f t="shared" ref="ONQ65" si="5284">ONQ59*$C$64*$C$65</f>
        <v>0</v>
      </c>
      <c r="ONS65" s="1366">
        <f t="shared" ref="ONS65" si="5285">ONS59*$C$64*$C$65</f>
        <v>0</v>
      </c>
      <c r="ONU65" s="1366">
        <f t="shared" ref="ONU65" si="5286">ONU59*$C$64*$C$65</f>
        <v>0</v>
      </c>
      <c r="ONW65" s="1366">
        <f t="shared" ref="ONW65" si="5287">ONW59*$C$64*$C$65</f>
        <v>0</v>
      </c>
      <c r="ONY65" s="1366">
        <f t="shared" ref="ONY65" si="5288">ONY59*$C$64*$C$65</f>
        <v>0</v>
      </c>
      <c r="OOA65" s="1366">
        <f t="shared" ref="OOA65" si="5289">OOA59*$C$64*$C$65</f>
        <v>0</v>
      </c>
      <c r="OOC65" s="1366">
        <f t="shared" ref="OOC65" si="5290">OOC59*$C$64*$C$65</f>
        <v>0</v>
      </c>
      <c r="OOE65" s="1366">
        <f t="shared" ref="OOE65" si="5291">OOE59*$C$64*$C$65</f>
        <v>0</v>
      </c>
      <c r="OOG65" s="1366">
        <f t="shared" ref="OOG65" si="5292">OOG59*$C$64*$C$65</f>
        <v>0</v>
      </c>
      <c r="OOI65" s="1366">
        <f t="shared" ref="OOI65" si="5293">OOI59*$C$64*$C$65</f>
        <v>0</v>
      </c>
      <c r="OOK65" s="1366">
        <f t="shared" ref="OOK65" si="5294">OOK59*$C$64*$C$65</f>
        <v>0</v>
      </c>
      <c r="OOM65" s="1366">
        <f t="shared" ref="OOM65" si="5295">OOM59*$C$64*$C$65</f>
        <v>0</v>
      </c>
      <c r="OOO65" s="1366">
        <f t="shared" ref="OOO65" si="5296">OOO59*$C$64*$C$65</f>
        <v>0</v>
      </c>
      <c r="OOQ65" s="1366">
        <f t="shared" ref="OOQ65" si="5297">OOQ59*$C$64*$C$65</f>
        <v>0</v>
      </c>
      <c r="OOS65" s="1366">
        <f t="shared" ref="OOS65" si="5298">OOS59*$C$64*$C$65</f>
        <v>0</v>
      </c>
      <c r="OOU65" s="1366">
        <f t="shared" ref="OOU65" si="5299">OOU59*$C$64*$C$65</f>
        <v>0</v>
      </c>
      <c r="OOW65" s="1366">
        <f t="shared" ref="OOW65" si="5300">OOW59*$C$64*$C$65</f>
        <v>0</v>
      </c>
      <c r="OOY65" s="1366">
        <f t="shared" ref="OOY65" si="5301">OOY59*$C$64*$C$65</f>
        <v>0</v>
      </c>
      <c r="OPA65" s="1366">
        <f t="shared" ref="OPA65" si="5302">OPA59*$C$64*$C$65</f>
        <v>0</v>
      </c>
      <c r="OPC65" s="1366">
        <f t="shared" ref="OPC65" si="5303">OPC59*$C$64*$C$65</f>
        <v>0</v>
      </c>
      <c r="OPE65" s="1366">
        <f t="shared" ref="OPE65" si="5304">OPE59*$C$64*$C$65</f>
        <v>0</v>
      </c>
      <c r="OPG65" s="1366">
        <f t="shared" ref="OPG65" si="5305">OPG59*$C$64*$C$65</f>
        <v>0</v>
      </c>
      <c r="OPI65" s="1366">
        <f t="shared" ref="OPI65" si="5306">OPI59*$C$64*$C$65</f>
        <v>0</v>
      </c>
      <c r="OPK65" s="1366">
        <f t="shared" ref="OPK65" si="5307">OPK59*$C$64*$C$65</f>
        <v>0</v>
      </c>
      <c r="OPM65" s="1366">
        <f t="shared" ref="OPM65" si="5308">OPM59*$C$64*$C$65</f>
        <v>0</v>
      </c>
      <c r="OPO65" s="1366">
        <f t="shared" ref="OPO65" si="5309">OPO59*$C$64*$C$65</f>
        <v>0</v>
      </c>
      <c r="OPQ65" s="1366">
        <f t="shared" ref="OPQ65" si="5310">OPQ59*$C$64*$C$65</f>
        <v>0</v>
      </c>
      <c r="OPS65" s="1366">
        <f t="shared" ref="OPS65" si="5311">OPS59*$C$64*$C$65</f>
        <v>0</v>
      </c>
      <c r="OPU65" s="1366">
        <f t="shared" ref="OPU65" si="5312">OPU59*$C$64*$C$65</f>
        <v>0</v>
      </c>
      <c r="OPW65" s="1366">
        <f t="shared" ref="OPW65" si="5313">OPW59*$C$64*$C$65</f>
        <v>0</v>
      </c>
      <c r="OPY65" s="1366">
        <f t="shared" ref="OPY65" si="5314">OPY59*$C$64*$C$65</f>
        <v>0</v>
      </c>
      <c r="OQA65" s="1366">
        <f t="shared" ref="OQA65" si="5315">OQA59*$C$64*$C$65</f>
        <v>0</v>
      </c>
      <c r="OQC65" s="1366">
        <f t="shared" ref="OQC65" si="5316">OQC59*$C$64*$C$65</f>
        <v>0</v>
      </c>
      <c r="OQE65" s="1366">
        <f t="shared" ref="OQE65" si="5317">OQE59*$C$64*$C$65</f>
        <v>0</v>
      </c>
      <c r="OQG65" s="1366">
        <f t="shared" ref="OQG65" si="5318">OQG59*$C$64*$C$65</f>
        <v>0</v>
      </c>
      <c r="OQI65" s="1366">
        <f t="shared" ref="OQI65" si="5319">OQI59*$C$64*$C$65</f>
        <v>0</v>
      </c>
      <c r="OQK65" s="1366">
        <f t="shared" ref="OQK65" si="5320">OQK59*$C$64*$C$65</f>
        <v>0</v>
      </c>
      <c r="OQM65" s="1366">
        <f t="shared" ref="OQM65" si="5321">OQM59*$C$64*$C$65</f>
        <v>0</v>
      </c>
      <c r="OQO65" s="1366">
        <f t="shared" ref="OQO65" si="5322">OQO59*$C$64*$C$65</f>
        <v>0</v>
      </c>
      <c r="OQQ65" s="1366">
        <f t="shared" ref="OQQ65" si="5323">OQQ59*$C$64*$C$65</f>
        <v>0</v>
      </c>
      <c r="OQS65" s="1366">
        <f t="shared" ref="OQS65" si="5324">OQS59*$C$64*$C$65</f>
        <v>0</v>
      </c>
      <c r="OQU65" s="1366">
        <f t="shared" ref="OQU65" si="5325">OQU59*$C$64*$C$65</f>
        <v>0</v>
      </c>
      <c r="OQW65" s="1366">
        <f t="shared" ref="OQW65" si="5326">OQW59*$C$64*$C$65</f>
        <v>0</v>
      </c>
      <c r="OQY65" s="1366">
        <f t="shared" ref="OQY65" si="5327">OQY59*$C$64*$C$65</f>
        <v>0</v>
      </c>
      <c r="ORA65" s="1366">
        <f t="shared" ref="ORA65" si="5328">ORA59*$C$64*$C$65</f>
        <v>0</v>
      </c>
      <c r="ORC65" s="1366">
        <f t="shared" ref="ORC65" si="5329">ORC59*$C$64*$C$65</f>
        <v>0</v>
      </c>
      <c r="ORE65" s="1366">
        <f t="shared" ref="ORE65" si="5330">ORE59*$C$64*$C$65</f>
        <v>0</v>
      </c>
      <c r="ORG65" s="1366">
        <f t="shared" ref="ORG65" si="5331">ORG59*$C$64*$C$65</f>
        <v>0</v>
      </c>
      <c r="ORI65" s="1366">
        <f t="shared" ref="ORI65" si="5332">ORI59*$C$64*$C$65</f>
        <v>0</v>
      </c>
      <c r="ORK65" s="1366">
        <f t="shared" ref="ORK65" si="5333">ORK59*$C$64*$C$65</f>
        <v>0</v>
      </c>
      <c r="ORM65" s="1366">
        <f t="shared" ref="ORM65" si="5334">ORM59*$C$64*$C$65</f>
        <v>0</v>
      </c>
      <c r="ORO65" s="1366">
        <f t="shared" ref="ORO65" si="5335">ORO59*$C$64*$C$65</f>
        <v>0</v>
      </c>
      <c r="ORQ65" s="1366">
        <f t="shared" ref="ORQ65" si="5336">ORQ59*$C$64*$C$65</f>
        <v>0</v>
      </c>
      <c r="ORS65" s="1366">
        <f t="shared" ref="ORS65" si="5337">ORS59*$C$64*$C$65</f>
        <v>0</v>
      </c>
      <c r="ORU65" s="1366">
        <f t="shared" ref="ORU65" si="5338">ORU59*$C$64*$C$65</f>
        <v>0</v>
      </c>
      <c r="ORW65" s="1366">
        <f t="shared" ref="ORW65" si="5339">ORW59*$C$64*$C$65</f>
        <v>0</v>
      </c>
      <c r="ORY65" s="1366">
        <f t="shared" ref="ORY65" si="5340">ORY59*$C$64*$C$65</f>
        <v>0</v>
      </c>
      <c r="OSA65" s="1366">
        <f t="shared" ref="OSA65" si="5341">OSA59*$C$64*$C$65</f>
        <v>0</v>
      </c>
      <c r="OSC65" s="1366">
        <f t="shared" ref="OSC65" si="5342">OSC59*$C$64*$C$65</f>
        <v>0</v>
      </c>
      <c r="OSE65" s="1366">
        <f t="shared" ref="OSE65" si="5343">OSE59*$C$64*$C$65</f>
        <v>0</v>
      </c>
      <c r="OSG65" s="1366">
        <f t="shared" ref="OSG65" si="5344">OSG59*$C$64*$C$65</f>
        <v>0</v>
      </c>
      <c r="OSI65" s="1366">
        <f t="shared" ref="OSI65" si="5345">OSI59*$C$64*$C$65</f>
        <v>0</v>
      </c>
      <c r="OSK65" s="1366">
        <f t="shared" ref="OSK65" si="5346">OSK59*$C$64*$C$65</f>
        <v>0</v>
      </c>
      <c r="OSM65" s="1366">
        <f t="shared" ref="OSM65" si="5347">OSM59*$C$64*$C$65</f>
        <v>0</v>
      </c>
      <c r="OSO65" s="1366">
        <f t="shared" ref="OSO65" si="5348">OSO59*$C$64*$C$65</f>
        <v>0</v>
      </c>
      <c r="OSQ65" s="1366">
        <f t="shared" ref="OSQ65" si="5349">OSQ59*$C$64*$C$65</f>
        <v>0</v>
      </c>
      <c r="OSS65" s="1366">
        <f t="shared" ref="OSS65" si="5350">OSS59*$C$64*$C$65</f>
        <v>0</v>
      </c>
      <c r="OSU65" s="1366">
        <f t="shared" ref="OSU65" si="5351">OSU59*$C$64*$C$65</f>
        <v>0</v>
      </c>
      <c r="OSW65" s="1366">
        <f t="shared" ref="OSW65" si="5352">OSW59*$C$64*$C$65</f>
        <v>0</v>
      </c>
      <c r="OSY65" s="1366">
        <f t="shared" ref="OSY65" si="5353">OSY59*$C$64*$C$65</f>
        <v>0</v>
      </c>
      <c r="OTA65" s="1366">
        <f t="shared" ref="OTA65" si="5354">OTA59*$C$64*$C$65</f>
        <v>0</v>
      </c>
      <c r="OTC65" s="1366">
        <f t="shared" ref="OTC65" si="5355">OTC59*$C$64*$C$65</f>
        <v>0</v>
      </c>
      <c r="OTE65" s="1366">
        <f t="shared" ref="OTE65" si="5356">OTE59*$C$64*$C$65</f>
        <v>0</v>
      </c>
      <c r="OTG65" s="1366">
        <f t="shared" ref="OTG65" si="5357">OTG59*$C$64*$C$65</f>
        <v>0</v>
      </c>
      <c r="OTI65" s="1366">
        <f t="shared" ref="OTI65" si="5358">OTI59*$C$64*$C$65</f>
        <v>0</v>
      </c>
      <c r="OTK65" s="1366">
        <f t="shared" ref="OTK65" si="5359">OTK59*$C$64*$C$65</f>
        <v>0</v>
      </c>
      <c r="OTM65" s="1366">
        <f t="shared" ref="OTM65" si="5360">OTM59*$C$64*$C$65</f>
        <v>0</v>
      </c>
      <c r="OTO65" s="1366">
        <f t="shared" ref="OTO65" si="5361">OTO59*$C$64*$C$65</f>
        <v>0</v>
      </c>
      <c r="OTQ65" s="1366">
        <f t="shared" ref="OTQ65" si="5362">OTQ59*$C$64*$C$65</f>
        <v>0</v>
      </c>
      <c r="OTS65" s="1366">
        <f t="shared" ref="OTS65" si="5363">OTS59*$C$64*$C$65</f>
        <v>0</v>
      </c>
      <c r="OTU65" s="1366">
        <f t="shared" ref="OTU65" si="5364">OTU59*$C$64*$C$65</f>
        <v>0</v>
      </c>
      <c r="OTW65" s="1366">
        <f t="shared" ref="OTW65" si="5365">OTW59*$C$64*$C$65</f>
        <v>0</v>
      </c>
      <c r="OTY65" s="1366">
        <f t="shared" ref="OTY65" si="5366">OTY59*$C$64*$C$65</f>
        <v>0</v>
      </c>
      <c r="OUA65" s="1366">
        <f t="shared" ref="OUA65" si="5367">OUA59*$C$64*$C$65</f>
        <v>0</v>
      </c>
      <c r="OUC65" s="1366">
        <f t="shared" ref="OUC65" si="5368">OUC59*$C$64*$C$65</f>
        <v>0</v>
      </c>
      <c r="OUE65" s="1366">
        <f t="shared" ref="OUE65" si="5369">OUE59*$C$64*$C$65</f>
        <v>0</v>
      </c>
      <c r="OUG65" s="1366">
        <f t="shared" ref="OUG65" si="5370">OUG59*$C$64*$C$65</f>
        <v>0</v>
      </c>
      <c r="OUI65" s="1366">
        <f t="shared" ref="OUI65" si="5371">OUI59*$C$64*$C$65</f>
        <v>0</v>
      </c>
      <c r="OUK65" s="1366">
        <f t="shared" ref="OUK65" si="5372">OUK59*$C$64*$C$65</f>
        <v>0</v>
      </c>
      <c r="OUM65" s="1366">
        <f t="shared" ref="OUM65" si="5373">OUM59*$C$64*$C$65</f>
        <v>0</v>
      </c>
      <c r="OUO65" s="1366">
        <f t="shared" ref="OUO65" si="5374">OUO59*$C$64*$C$65</f>
        <v>0</v>
      </c>
      <c r="OUQ65" s="1366">
        <f t="shared" ref="OUQ65" si="5375">OUQ59*$C$64*$C$65</f>
        <v>0</v>
      </c>
      <c r="OUS65" s="1366">
        <f t="shared" ref="OUS65" si="5376">OUS59*$C$64*$C$65</f>
        <v>0</v>
      </c>
      <c r="OUU65" s="1366">
        <f t="shared" ref="OUU65" si="5377">OUU59*$C$64*$C$65</f>
        <v>0</v>
      </c>
      <c r="OUW65" s="1366">
        <f t="shared" ref="OUW65" si="5378">OUW59*$C$64*$C$65</f>
        <v>0</v>
      </c>
      <c r="OUY65" s="1366">
        <f t="shared" ref="OUY65" si="5379">OUY59*$C$64*$C$65</f>
        <v>0</v>
      </c>
      <c r="OVA65" s="1366">
        <f t="shared" ref="OVA65" si="5380">OVA59*$C$64*$C$65</f>
        <v>0</v>
      </c>
      <c r="OVC65" s="1366">
        <f t="shared" ref="OVC65" si="5381">OVC59*$C$64*$C$65</f>
        <v>0</v>
      </c>
      <c r="OVE65" s="1366">
        <f t="shared" ref="OVE65" si="5382">OVE59*$C$64*$C$65</f>
        <v>0</v>
      </c>
      <c r="OVG65" s="1366">
        <f t="shared" ref="OVG65" si="5383">OVG59*$C$64*$C$65</f>
        <v>0</v>
      </c>
      <c r="OVI65" s="1366">
        <f t="shared" ref="OVI65" si="5384">OVI59*$C$64*$C$65</f>
        <v>0</v>
      </c>
      <c r="OVK65" s="1366">
        <f t="shared" ref="OVK65" si="5385">OVK59*$C$64*$C$65</f>
        <v>0</v>
      </c>
      <c r="OVM65" s="1366">
        <f t="shared" ref="OVM65" si="5386">OVM59*$C$64*$C$65</f>
        <v>0</v>
      </c>
      <c r="OVO65" s="1366">
        <f t="shared" ref="OVO65" si="5387">OVO59*$C$64*$C$65</f>
        <v>0</v>
      </c>
      <c r="OVQ65" s="1366">
        <f t="shared" ref="OVQ65" si="5388">OVQ59*$C$64*$C$65</f>
        <v>0</v>
      </c>
      <c r="OVS65" s="1366">
        <f t="shared" ref="OVS65" si="5389">OVS59*$C$64*$C$65</f>
        <v>0</v>
      </c>
      <c r="OVU65" s="1366">
        <f t="shared" ref="OVU65" si="5390">OVU59*$C$64*$C$65</f>
        <v>0</v>
      </c>
      <c r="OVW65" s="1366">
        <f t="shared" ref="OVW65" si="5391">OVW59*$C$64*$C$65</f>
        <v>0</v>
      </c>
      <c r="OVY65" s="1366">
        <f t="shared" ref="OVY65" si="5392">OVY59*$C$64*$C$65</f>
        <v>0</v>
      </c>
      <c r="OWA65" s="1366">
        <f t="shared" ref="OWA65" si="5393">OWA59*$C$64*$C$65</f>
        <v>0</v>
      </c>
      <c r="OWC65" s="1366">
        <f t="shared" ref="OWC65" si="5394">OWC59*$C$64*$C$65</f>
        <v>0</v>
      </c>
      <c r="OWE65" s="1366">
        <f t="shared" ref="OWE65" si="5395">OWE59*$C$64*$C$65</f>
        <v>0</v>
      </c>
      <c r="OWG65" s="1366">
        <f t="shared" ref="OWG65" si="5396">OWG59*$C$64*$C$65</f>
        <v>0</v>
      </c>
      <c r="OWI65" s="1366">
        <f t="shared" ref="OWI65" si="5397">OWI59*$C$64*$C$65</f>
        <v>0</v>
      </c>
      <c r="OWK65" s="1366">
        <f t="shared" ref="OWK65" si="5398">OWK59*$C$64*$C$65</f>
        <v>0</v>
      </c>
      <c r="OWM65" s="1366">
        <f t="shared" ref="OWM65" si="5399">OWM59*$C$64*$C$65</f>
        <v>0</v>
      </c>
      <c r="OWO65" s="1366">
        <f t="shared" ref="OWO65" si="5400">OWO59*$C$64*$C$65</f>
        <v>0</v>
      </c>
      <c r="OWQ65" s="1366">
        <f t="shared" ref="OWQ65" si="5401">OWQ59*$C$64*$C$65</f>
        <v>0</v>
      </c>
      <c r="OWS65" s="1366">
        <f t="shared" ref="OWS65" si="5402">OWS59*$C$64*$C$65</f>
        <v>0</v>
      </c>
      <c r="OWU65" s="1366">
        <f t="shared" ref="OWU65" si="5403">OWU59*$C$64*$C$65</f>
        <v>0</v>
      </c>
      <c r="OWW65" s="1366">
        <f t="shared" ref="OWW65" si="5404">OWW59*$C$64*$C$65</f>
        <v>0</v>
      </c>
      <c r="OWY65" s="1366">
        <f t="shared" ref="OWY65" si="5405">OWY59*$C$64*$C$65</f>
        <v>0</v>
      </c>
      <c r="OXA65" s="1366">
        <f t="shared" ref="OXA65" si="5406">OXA59*$C$64*$C$65</f>
        <v>0</v>
      </c>
      <c r="OXC65" s="1366">
        <f t="shared" ref="OXC65" si="5407">OXC59*$C$64*$C$65</f>
        <v>0</v>
      </c>
      <c r="OXE65" s="1366">
        <f t="shared" ref="OXE65" si="5408">OXE59*$C$64*$C$65</f>
        <v>0</v>
      </c>
      <c r="OXG65" s="1366">
        <f t="shared" ref="OXG65" si="5409">OXG59*$C$64*$C$65</f>
        <v>0</v>
      </c>
      <c r="OXI65" s="1366">
        <f t="shared" ref="OXI65" si="5410">OXI59*$C$64*$C$65</f>
        <v>0</v>
      </c>
      <c r="OXK65" s="1366">
        <f t="shared" ref="OXK65" si="5411">OXK59*$C$64*$C$65</f>
        <v>0</v>
      </c>
      <c r="OXM65" s="1366">
        <f t="shared" ref="OXM65" si="5412">OXM59*$C$64*$C$65</f>
        <v>0</v>
      </c>
      <c r="OXO65" s="1366">
        <f t="shared" ref="OXO65" si="5413">OXO59*$C$64*$C$65</f>
        <v>0</v>
      </c>
      <c r="OXQ65" s="1366">
        <f t="shared" ref="OXQ65" si="5414">OXQ59*$C$64*$C$65</f>
        <v>0</v>
      </c>
      <c r="OXS65" s="1366">
        <f t="shared" ref="OXS65" si="5415">OXS59*$C$64*$C$65</f>
        <v>0</v>
      </c>
      <c r="OXU65" s="1366">
        <f t="shared" ref="OXU65" si="5416">OXU59*$C$64*$C$65</f>
        <v>0</v>
      </c>
      <c r="OXW65" s="1366">
        <f t="shared" ref="OXW65" si="5417">OXW59*$C$64*$C$65</f>
        <v>0</v>
      </c>
      <c r="OXY65" s="1366">
        <f t="shared" ref="OXY65" si="5418">OXY59*$C$64*$C$65</f>
        <v>0</v>
      </c>
      <c r="OYA65" s="1366">
        <f t="shared" ref="OYA65" si="5419">OYA59*$C$64*$C$65</f>
        <v>0</v>
      </c>
      <c r="OYC65" s="1366">
        <f t="shared" ref="OYC65" si="5420">OYC59*$C$64*$C$65</f>
        <v>0</v>
      </c>
      <c r="OYE65" s="1366">
        <f t="shared" ref="OYE65" si="5421">OYE59*$C$64*$C$65</f>
        <v>0</v>
      </c>
      <c r="OYG65" s="1366">
        <f t="shared" ref="OYG65" si="5422">OYG59*$C$64*$C$65</f>
        <v>0</v>
      </c>
      <c r="OYI65" s="1366">
        <f t="shared" ref="OYI65" si="5423">OYI59*$C$64*$C$65</f>
        <v>0</v>
      </c>
      <c r="OYK65" s="1366">
        <f t="shared" ref="OYK65" si="5424">OYK59*$C$64*$C$65</f>
        <v>0</v>
      </c>
      <c r="OYM65" s="1366">
        <f t="shared" ref="OYM65" si="5425">OYM59*$C$64*$C$65</f>
        <v>0</v>
      </c>
      <c r="OYO65" s="1366">
        <f t="shared" ref="OYO65" si="5426">OYO59*$C$64*$C$65</f>
        <v>0</v>
      </c>
      <c r="OYQ65" s="1366">
        <f t="shared" ref="OYQ65" si="5427">OYQ59*$C$64*$C$65</f>
        <v>0</v>
      </c>
      <c r="OYS65" s="1366">
        <f t="shared" ref="OYS65" si="5428">OYS59*$C$64*$C$65</f>
        <v>0</v>
      </c>
      <c r="OYU65" s="1366">
        <f t="shared" ref="OYU65" si="5429">OYU59*$C$64*$C$65</f>
        <v>0</v>
      </c>
      <c r="OYW65" s="1366">
        <f t="shared" ref="OYW65" si="5430">OYW59*$C$64*$C$65</f>
        <v>0</v>
      </c>
      <c r="OYY65" s="1366">
        <f t="shared" ref="OYY65" si="5431">OYY59*$C$64*$C$65</f>
        <v>0</v>
      </c>
      <c r="OZA65" s="1366">
        <f t="shared" ref="OZA65" si="5432">OZA59*$C$64*$C$65</f>
        <v>0</v>
      </c>
      <c r="OZC65" s="1366">
        <f t="shared" ref="OZC65" si="5433">OZC59*$C$64*$C$65</f>
        <v>0</v>
      </c>
      <c r="OZE65" s="1366">
        <f t="shared" ref="OZE65" si="5434">OZE59*$C$64*$C$65</f>
        <v>0</v>
      </c>
      <c r="OZG65" s="1366">
        <f t="shared" ref="OZG65" si="5435">OZG59*$C$64*$C$65</f>
        <v>0</v>
      </c>
      <c r="OZI65" s="1366">
        <f t="shared" ref="OZI65" si="5436">OZI59*$C$64*$C$65</f>
        <v>0</v>
      </c>
      <c r="OZK65" s="1366">
        <f t="shared" ref="OZK65" si="5437">OZK59*$C$64*$C$65</f>
        <v>0</v>
      </c>
      <c r="OZM65" s="1366">
        <f t="shared" ref="OZM65" si="5438">OZM59*$C$64*$C$65</f>
        <v>0</v>
      </c>
      <c r="OZO65" s="1366">
        <f t="shared" ref="OZO65" si="5439">OZO59*$C$64*$C$65</f>
        <v>0</v>
      </c>
      <c r="OZQ65" s="1366">
        <f t="shared" ref="OZQ65" si="5440">OZQ59*$C$64*$C$65</f>
        <v>0</v>
      </c>
      <c r="OZS65" s="1366">
        <f t="shared" ref="OZS65" si="5441">OZS59*$C$64*$C$65</f>
        <v>0</v>
      </c>
      <c r="OZU65" s="1366">
        <f t="shared" ref="OZU65" si="5442">OZU59*$C$64*$C$65</f>
        <v>0</v>
      </c>
      <c r="OZW65" s="1366">
        <f t="shared" ref="OZW65" si="5443">OZW59*$C$64*$C$65</f>
        <v>0</v>
      </c>
      <c r="OZY65" s="1366">
        <f t="shared" ref="OZY65" si="5444">OZY59*$C$64*$C$65</f>
        <v>0</v>
      </c>
      <c r="PAA65" s="1366">
        <f t="shared" ref="PAA65" si="5445">PAA59*$C$64*$C$65</f>
        <v>0</v>
      </c>
      <c r="PAC65" s="1366">
        <f t="shared" ref="PAC65" si="5446">PAC59*$C$64*$C$65</f>
        <v>0</v>
      </c>
      <c r="PAE65" s="1366">
        <f t="shared" ref="PAE65" si="5447">PAE59*$C$64*$C$65</f>
        <v>0</v>
      </c>
      <c r="PAG65" s="1366">
        <f t="shared" ref="PAG65" si="5448">PAG59*$C$64*$C$65</f>
        <v>0</v>
      </c>
      <c r="PAI65" s="1366">
        <f t="shared" ref="PAI65" si="5449">PAI59*$C$64*$C$65</f>
        <v>0</v>
      </c>
      <c r="PAK65" s="1366">
        <f t="shared" ref="PAK65" si="5450">PAK59*$C$64*$C$65</f>
        <v>0</v>
      </c>
      <c r="PAM65" s="1366">
        <f t="shared" ref="PAM65" si="5451">PAM59*$C$64*$C$65</f>
        <v>0</v>
      </c>
      <c r="PAO65" s="1366">
        <f t="shared" ref="PAO65" si="5452">PAO59*$C$64*$C$65</f>
        <v>0</v>
      </c>
      <c r="PAQ65" s="1366">
        <f t="shared" ref="PAQ65" si="5453">PAQ59*$C$64*$C$65</f>
        <v>0</v>
      </c>
      <c r="PAS65" s="1366">
        <f t="shared" ref="PAS65" si="5454">PAS59*$C$64*$C$65</f>
        <v>0</v>
      </c>
      <c r="PAU65" s="1366">
        <f t="shared" ref="PAU65" si="5455">PAU59*$C$64*$C$65</f>
        <v>0</v>
      </c>
      <c r="PAW65" s="1366">
        <f t="shared" ref="PAW65" si="5456">PAW59*$C$64*$C$65</f>
        <v>0</v>
      </c>
      <c r="PAY65" s="1366">
        <f t="shared" ref="PAY65" si="5457">PAY59*$C$64*$C$65</f>
        <v>0</v>
      </c>
      <c r="PBA65" s="1366">
        <f t="shared" ref="PBA65" si="5458">PBA59*$C$64*$C$65</f>
        <v>0</v>
      </c>
      <c r="PBC65" s="1366">
        <f t="shared" ref="PBC65" si="5459">PBC59*$C$64*$C$65</f>
        <v>0</v>
      </c>
      <c r="PBE65" s="1366">
        <f t="shared" ref="PBE65" si="5460">PBE59*$C$64*$C$65</f>
        <v>0</v>
      </c>
      <c r="PBG65" s="1366">
        <f t="shared" ref="PBG65" si="5461">PBG59*$C$64*$C$65</f>
        <v>0</v>
      </c>
      <c r="PBI65" s="1366">
        <f t="shared" ref="PBI65" si="5462">PBI59*$C$64*$C$65</f>
        <v>0</v>
      </c>
      <c r="PBK65" s="1366">
        <f t="shared" ref="PBK65" si="5463">PBK59*$C$64*$C$65</f>
        <v>0</v>
      </c>
      <c r="PBM65" s="1366">
        <f t="shared" ref="PBM65" si="5464">PBM59*$C$64*$C$65</f>
        <v>0</v>
      </c>
      <c r="PBO65" s="1366">
        <f t="shared" ref="PBO65" si="5465">PBO59*$C$64*$C$65</f>
        <v>0</v>
      </c>
      <c r="PBQ65" s="1366">
        <f t="shared" ref="PBQ65" si="5466">PBQ59*$C$64*$C$65</f>
        <v>0</v>
      </c>
      <c r="PBS65" s="1366">
        <f t="shared" ref="PBS65" si="5467">PBS59*$C$64*$C$65</f>
        <v>0</v>
      </c>
      <c r="PBU65" s="1366">
        <f t="shared" ref="PBU65" si="5468">PBU59*$C$64*$C$65</f>
        <v>0</v>
      </c>
      <c r="PBW65" s="1366">
        <f t="shared" ref="PBW65" si="5469">PBW59*$C$64*$C$65</f>
        <v>0</v>
      </c>
      <c r="PBY65" s="1366">
        <f t="shared" ref="PBY65" si="5470">PBY59*$C$64*$C$65</f>
        <v>0</v>
      </c>
      <c r="PCA65" s="1366">
        <f t="shared" ref="PCA65" si="5471">PCA59*$C$64*$C$65</f>
        <v>0</v>
      </c>
      <c r="PCC65" s="1366">
        <f t="shared" ref="PCC65" si="5472">PCC59*$C$64*$C$65</f>
        <v>0</v>
      </c>
      <c r="PCE65" s="1366">
        <f t="shared" ref="PCE65" si="5473">PCE59*$C$64*$C$65</f>
        <v>0</v>
      </c>
      <c r="PCG65" s="1366">
        <f t="shared" ref="PCG65" si="5474">PCG59*$C$64*$C$65</f>
        <v>0</v>
      </c>
      <c r="PCI65" s="1366">
        <f t="shared" ref="PCI65" si="5475">PCI59*$C$64*$C$65</f>
        <v>0</v>
      </c>
      <c r="PCK65" s="1366">
        <f t="shared" ref="PCK65" si="5476">PCK59*$C$64*$C$65</f>
        <v>0</v>
      </c>
      <c r="PCM65" s="1366">
        <f t="shared" ref="PCM65" si="5477">PCM59*$C$64*$C$65</f>
        <v>0</v>
      </c>
      <c r="PCO65" s="1366">
        <f t="shared" ref="PCO65" si="5478">PCO59*$C$64*$C$65</f>
        <v>0</v>
      </c>
      <c r="PCQ65" s="1366">
        <f t="shared" ref="PCQ65" si="5479">PCQ59*$C$64*$C$65</f>
        <v>0</v>
      </c>
      <c r="PCS65" s="1366">
        <f t="shared" ref="PCS65" si="5480">PCS59*$C$64*$C$65</f>
        <v>0</v>
      </c>
      <c r="PCU65" s="1366">
        <f t="shared" ref="PCU65" si="5481">PCU59*$C$64*$C$65</f>
        <v>0</v>
      </c>
      <c r="PCW65" s="1366">
        <f t="shared" ref="PCW65" si="5482">PCW59*$C$64*$C$65</f>
        <v>0</v>
      </c>
      <c r="PCY65" s="1366">
        <f t="shared" ref="PCY65" si="5483">PCY59*$C$64*$C$65</f>
        <v>0</v>
      </c>
      <c r="PDA65" s="1366">
        <f t="shared" ref="PDA65" si="5484">PDA59*$C$64*$C$65</f>
        <v>0</v>
      </c>
      <c r="PDC65" s="1366">
        <f t="shared" ref="PDC65" si="5485">PDC59*$C$64*$C$65</f>
        <v>0</v>
      </c>
      <c r="PDE65" s="1366">
        <f t="shared" ref="PDE65" si="5486">PDE59*$C$64*$C$65</f>
        <v>0</v>
      </c>
      <c r="PDG65" s="1366">
        <f t="shared" ref="PDG65" si="5487">PDG59*$C$64*$C$65</f>
        <v>0</v>
      </c>
      <c r="PDI65" s="1366">
        <f t="shared" ref="PDI65" si="5488">PDI59*$C$64*$C$65</f>
        <v>0</v>
      </c>
      <c r="PDK65" s="1366">
        <f t="shared" ref="PDK65" si="5489">PDK59*$C$64*$C$65</f>
        <v>0</v>
      </c>
      <c r="PDM65" s="1366">
        <f t="shared" ref="PDM65" si="5490">PDM59*$C$64*$C$65</f>
        <v>0</v>
      </c>
      <c r="PDO65" s="1366">
        <f t="shared" ref="PDO65" si="5491">PDO59*$C$64*$C$65</f>
        <v>0</v>
      </c>
      <c r="PDQ65" s="1366">
        <f t="shared" ref="PDQ65" si="5492">PDQ59*$C$64*$C$65</f>
        <v>0</v>
      </c>
      <c r="PDS65" s="1366">
        <f t="shared" ref="PDS65" si="5493">PDS59*$C$64*$C$65</f>
        <v>0</v>
      </c>
      <c r="PDU65" s="1366">
        <f t="shared" ref="PDU65" si="5494">PDU59*$C$64*$C$65</f>
        <v>0</v>
      </c>
      <c r="PDW65" s="1366">
        <f t="shared" ref="PDW65" si="5495">PDW59*$C$64*$C$65</f>
        <v>0</v>
      </c>
      <c r="PDY65" s="1366">
        <f t="shared" ref="PDY65" si="5496">PDY59*$C$64*$C$65</f>
        <v>0</v>
      </c>
      <c r="PEA65" s="1366">
        <f t="shared" ref="PEA65" si="5497">PEA59*$C$64*$C$65</f>
        <v>0</v>
      </c>
      <c r="PEC65" s="1366">
        <f t="shared" ref="PEC65" si="5498">PEC59*$C$64*$C$65</f>
        <v>0</v>
      </c>
      <c r="PEE65" s="1366">
        <f t="shared" ref="PEE65" si="5499">PEE59*$C$64*$C$65</f>
        <v>0</v>
      </c>
      <c r="PEG65" s="1366">
        <f t="shared" ref="PEG65" si="5500">PEG59*$C$64*$C$65</f>
        <v>0</v>
      </c>
      <c r="PEI65" s="1366">
        <f t="shared" ref="PEI65" si="5501">PEI59*$C$64*$C$65</f>
        <v>0</v>
      </c>
      <c r="PEK65" s="1366">
        <f t="shared" ref="PEK65" si="5502">PEK59*$C$64*$C$65</f>
        <v>0</v>
      </c>
      <c r="PEM65" s="1366">
        <f t="shared" ref="PEM65" si="5503">PEM59*$C$64*$C$65</f>
        <v>0</v>
      </c>
      <c r="PEO65" s="1366">
        <f t="shared" ref="PEO65" si="5504">PEO59*$C$64*$C$65</f>
        <v>0</v>
      </c>
      <c r="PEQ65" s="1366">
        <f t="shared" ref="PEQ65" si="5505">PEQ59*$C$64*$C$65</f>
        <v>0</v>
      </c>
      <c r="PES65" s="1366">
        <f t="shared" ref="PES65" si="5506">PES59*$C$64*$C$65</f>
        <v>0</v>
      </c>
      <c r="PEU65" s="1366">
        <f t="shared" ref="PEU65" si="5507">PEU59*$C$64*$C$65</f>
        <v>0</v>
      </c>
      <c r="PEW65" s="1366">
        <f t="shared" ref="PEW65" si="5508">PEW59*$C$64*$C$65</f>
        <v>0</v>
      </c>
      <c r="PEY65" s="1366">
        <f t="shared" ref="PEY65" si="5509">PEY59*$C$64*$C$65</f>
        <v>0</v>
      </c>
      <c r="PFA65" s="1366">
        <f t="shared" ref="PFA65" si="5510">PFA59*$C$64*$C$65</f>
        <v>0</v>
      </c>
      <c r="PFC65" s="1366">
        <f t="shared" ref="PFC65" si="5511">PFC59*$C$64*$C$65</f>
        <v>0</v>
      </c>
      <c r="PFE65" s="1366">
        <f t="shared" ref="PFE65" si="5512">PFE59*$C$64*$C$65</f>
        <v>0</v>
      </c>
      <c r="PFG65" s="1366">
        <f t="shared" ref="PFG65" si="5513">PFG59*$C$64*$C$65</f>
        <v>0</v>
      </c>
      <c r="PFI65" s="1366">
        <f t="shared" ref="PFI65" si="5514">PFI59*$C$64*$C$65</f>
        <v>0</v>
      </c>
      <c r="PFK65" s="1366">
        <f t="shared" ref="PFK65" si="5515">PFK59*$C$64*$C$65</f>
        <v>0</v>
      </c>
      <c r="PFM65" s="1366">
        <f t="shared" ref="PFM65" si="5516">PFM59*$C$64*$C$65</f>
        <v>0</v>
      </c>
      <c r="PFO65" s="1366">
        <f t="shared" ref="PFO65" si="5517">PFO59*$C$64*$C$65</f>
        <v>0</v>
      </c>
      <c r="PFQ65" s="1366">
        <f t="shared" ref="PFQ65" si="5518">PFQ59*$C$64*$C$65</f>
        <v>0</v>
      </c>
      <c r="PFS65" s="1366">
        <f t="shared" ref="PFS65" si="5519">PFS59*$C$64*$C$65</f>
        <v>0</v>
      </c>
      <c r="PFU65" s="1366">
        <f t="shared" ref="PFU65" si="5520">PFU59*$C$64*$C$65</f>
        <v>0</v>
      </c>
      <c r="PFW65" s="1366">
        <f t="shared" ref="PFW65" si="5521">PFW59*$C$64*$C$65</f>
        <v>0</v>
      </c>
      <c r="PFY65" s="1366">
        <f t="shared" ref="PFY65" si="5522">PFY59*$C$64*$C$65</f>
        <v>0</v>
      </c>
      <c r="PGA65" s="1366">
        <f t="shared" ref="PGA65" si="5523">PGA59*$C$64*$C$65</f>
        <v>0</v>
      </c>
      <c r="PGC65" s="1366">
        <f t="shared" ref="PGC65" si="5524">PGC59*$C$64*$C$65</f>
        <v>0</v>
      </c>
      <c r="PGE65" s="1366">
        <f t="shared" ref="PGE65" si="5525">PGE59*$C$64*$C$65</f>
        <v>0</v>
      </c>
      <c r="PGG65" s="1366">
        <f t="shared" ref="PGG65" si="5526">PGG59*$C$64*$C$65</f>
        <v>0</v>
      </c>
      <c r="PGI65" s="1366">
        <f t="shared" ref="PGI65" si="5527">PGI59*$C$64*$C$65</f>
        <v>0</v>
      </c>
      <c r="PGK65" s="1366">
        <f t="shared" ref="PGK65" si="5528">PGK59*$C$64*$C$65</f>
        <v>0</v>
      </c>
      <c r="PGM65" s="1366">
        <f t="shared" ref="PGM65" si="5529">PGM59*$C$64*$C$65</f>
        <v>0</v>
      </c>
      <c r="PGO65" s="1366">
        <f t="shared" ref="PGO65" si="5530">PGO59*$C$64*$C$65</f>
        <v>0</v>
      </c>
      <c r="PGQ65" s="1366">
        <f t="shared" ref="PGQ65" si="5531">PGQ59*$C$64*$C$65</f>
        <v>0</v>
      </c>
      <c r="PGS65" s="1366">
        <f t="shared" ref="PGS65" si="5532">PGS59*$C$64*$C$65</f>
        <v>0</v>
      </c>
      <c r="PGU65" s="1366">
        <f t="shared" ref="PGU65" si="5533">PGU59*$C$64*$C$65</f>
        <v>0</v>
      </c>
      <c r="PGW65" s="1366">
        <f t="shared" ref="PGW65" si="5534">PGW59*$C$64*$C$65</f>
        <v>0</v>
      </c>
      <c r="PGY65" s="1366">
        <f t="shared" ref="PGY65" si="5535">PGY59*$C$64*$C$65</f>
        <v>0</v>
      </c>
      <c r="PHA65" s="1366">
        <f t="shared" ref="PHA65" si="5536">PHA59*$C$64*$C$65</f>
        <v>0</v>
      </c>
      <c r="PHC65" s="1366">
        <f t="shared" ref="PHC65" si="5537">PHC59*$C$64*$C$65</f>
        <v>0</v>
      </c>
      <c r="PHE65" s="1366">
        <f t="shared" ref="PHE65" si="5538">PHE59*$C$64*$C$65</f>
        <v>0</v>
      </c>
      <c r="PHG65" s="1366">
        <f t="shared" ref="PHG65" si="5539">PHG59*$C$64*$C$65</f>
        <v>0</v>
      </c>
      <c r="PHI65" s="1366">
        <f t="shared" ref="PHI65" si="5540">PHI59*$C$64*$C$65</f>
        <v>0</v>
      </c>
      <c r="PHK65" s="1366">
        <f t="shared" ref="PHK65" si="5541">PHK59*$C$64*$C$65</f>
        <v>0</v>
      </c>
      <c r="PHM65" s="1366">
        <f t="shared" ref="PHM65" si="5542">PHM59*$C$64*$C$65</f>
        <v>0</v>
      </c>
      <c r="PHO65" s="1366">
        <f t="shared" ref="PHO65" si="5543">PHO59*$C$64*$C$65</f>
        <v>0</v>
      </c>
      <c r="PHQ65" s="1366">
        <f t="shared" ref="PHQ65" si="5544">PHQ59*$C$64*$C$65</f>
        <v>0</v>
      </c>
      <c r="PHS65" s="1366">
        <f t="shared" ref="PHS65" si="5545">PHS59*$C$64*$C$65</f>
        <v>0</v>
      </c>
      <c r="PHU65" s="1366">
        <f t="shared" ref="PHU65" si="5546">PHU59*$C$64*$C$65</f>
        <v>0</v>
      </c>
      <c r="PHW65" s="1366">
        <f t="shared" ref="PHW65" si="5547">PHW59*$C$64*$C$65</f>
        <v>0</v>
      </c>
      <c r="PHY65" s="1366">
        <f t="shared" ref="PHY65" si="5548">PHY59*$C$64*$C$65</f>
        <v>0</v>
      </c>
      <c r="PIA65" s="1366">
        <f t="shared" ref="PIA65" si="5549">PIA59*$C$64*$C$65</f>
        <v>0</v>
      </c>
      <c r="PIC65" s="1366">
        <f t="shared" ref="PIC65" si="5550">PIC59*$C$64*$C$65</f>
        <v>0</v>
      </c>
      <c r="PIE65" s="1366">
        <f t="shared" ref="PIE65" si="5551">PIE59*$C$64*$C$65</f>
        <v>0</v>
      </c>
      <c r="PIG65" s="1366">
        <f t="shared" ref="PIG65" si="5552">PIG59*$C$64*$C$65</f>
        <v>0</v>
      </c>
      <c r="PII65" s="1366">
        <f t="shared" ref="PII65" si="5553">PII59*$C$64*$C$65</f>
        <v>0</v>
      </c>
      <c r="PIK65" s="1366">
        <f t="shared" ref="PIK65" si="5554">PIK59*$C$64*$C$65</f>
        <v>0</v>
      </c>
      <c r="PIM65" s="1366">
        <f t="shared" ref="PIM65" si="5555">PIM59*$C$64*$C$65</f>
        <v>0</v>
      </c>
      <c r="PIO65" s="1366">
        <f t="shared" ref="PIO65" si="5556">PIO59*$C$64*$C$65</f>
        <v>0</v>
      </c>
      <c r="PIQ65" s="1366">
        <f t="shared" ref="PIQ65" si="5557">PIQ59*$C$64*$C$65</f>
        <v>0</v>
      </c>
      <c r="PIS65" s="1366">
        <f t="shared" ref="PIS65" si="5558">PIS59*$C$64*$C$65</f>
        <v>0</v>
      </c>
      <c r="PIU65" s="1366">
        <f t="shared" ref="PIU65" si="5559">PIU59*$C$64*$C$65</f>
        <v>0</v>
      </c>
      <c r="PIW65" s="1366">
        <f t="shared" ref="PIW65" si="5560">PIW59*$C$64*$C$65</f>
        <v>0</v>
      </c>
      <c r="PIY65" s="1366">
        <f t="shared" ref="PIY65" si="5561">PIY59*$C$64*$C$65</f>
        <v>0</v>
      </c>
      <c r="PJA65" s="1366">
        <f t="shared" ref="PJA65" si="5562">PJA59*$C$64*$C$65</f>
        <v>0</v>
      </c>
      <c r="PJC65" s="1366">
        <f t="shared" ref="PJC65" si="5563">PJC59*$C$64*$C$65</f>
        <v>0</v>
      </c>
      <c r="PJE65" s="1366">
        <f t="shared" ref="PJE65" si="5564">PJE59*$C$64*$C$65</f>
        <v>0</v>
      </c>
      <c r="PJG65" s="1366">
        <f t="shared" ref="PJG65" si="5565">PJG59*$C$64*$C$65</f>
        <v>0</v>
      </c>
      <c r="PJI65" s="1366">
        <f t="shared" ref="PJI65" si="5566">PJI59*$C$64*$C$65</f>
        <v>0</v>
      </c>
      <c r="PJK65" s="1366">
        <f t="shared" ref="PJK65" si="5567">PJK59*$C$64*$C$65</f>
        <v>0</v>
      </c>
      <c r="PJM65" s="1366">
        <f t="shared" ref="PJM65" si="5568">PJM59*$C$64*$C$65</f>
        <v>0</v>
      </c>
      <c r="PJO65" s="1366">
        <f t="shared" ref="PJO65" si="5569">PJO59*$C$64*$C$65</f>
        <v>0</v>
      </c>
      <c r="PJQ65" s="1366">
        <f t="shared" ref="PJQ65" si="5570">PJQ59*$C$64*$C$65</f>
        <v>0</v>
      </c>
      <c r="PJS65" s="1366">
        <f t="shared" ref="PJS65" si="5571">PJS59*$C$64*$C$65</f>
        <v>0</v>
      </c>
      <c r="PJU65" s="1366">
        <f t="shared" ref="PJU65" si="5572">PJU59*$C$64*$C$65</f>
        <v>0</v>
      </c>
      <c r="PJW65" s="1366">
        <f t="shared" ref="PJW65" si="5573">PJW59*$C$64*$C$65</f>
        <v>0</v>
      </c>
      <c r="PJY65" s="1366">
        <f t="shared" ref="PJY65" si="5574">PJY59*$C$64*$C$65</f>
        <v>0</v>
      </c>
      <c r="PKA65" s="1366">
        <f t="shared" ref="PKA65" si="5575">PKA59*$C$64*$C$65</f>
        <v>0</v>
      </c>
      <c r="PKC65" s="1366">
        <f t="shared" ref="PKC65" si="5576">PKC59*$C$64*$C$65</f>
        <v>0</v>
      </c>
      <c r="PKE65" s="1366">
        <f t="shared" ref="PKE65" si="5577">PKE59*$C$64*$C$65</f>
        <v>0</v>
      </c>
      <c r="PKG65" s="1366">
        <f t="shared" ref="PKG65" si="5578">PKG59*$C$64*$C$65</f>
        <v>0</v>
      </c>
      <c r="PKI65" s="1366">
        <f t="shared" ref="PKI65" si="5579">PKI59*$C$64*$C$65</f>
        <v>0</v>
      </c>
      <c r="PKK65" s="1366">
        <f t="shared" ref="PKK65" si="5580">PKK59*$C$64*$C$65</f>
        <v>0</v>
      </c>
      <c r="PKM65" s="1366">
        <f t="shared" ref="PKM65" si="5581">PKM59*$C$64*$C$65</f>
        <v>0</v>
      </c>
      <c r="PKO65" s="1366">
        <f t="shared" ref="PKO65" si="5582">PKO59*$C$64*$C$65</f>
        <v>0</v>
      </c>
      <c r="PKQ65" s="1366">
        <f t="shared" ref="PKQ65" si="5583">PKQ59*$C$64*$C$65</f>
        <v>0</v>
      </c>
      <c r="PKS65" s="1366">
        <f t="shared" ref="PKS65" si="5584">PKS59*$C$64*$C$65</f>
        <v>0</v>
      </c>
      <c r="PKU65" s="1366">
        <f t="shared" ref="PKU65" si="5585">PKU59*$C$64*$C$65</f>
        <v>0</v>
      </c>
      <c r="PKW65" s="1366">
        <f t="shared" ref="PKW65" si="5586">PKW59*$C$64*$C$65</f>
        <v>0</v>
      </c>
      <c r="PKY65" s="1366">
        <f t="shared" ref="PKY65" si="5587">PKY59*$C$64*$C$65</f>
        <v>0</v>
      </c>
      <c r="PLA65" s="1366">
        <f t="shared" ref="PLA65" si="5588">PLA59*$C$64*$C$65</f>
        <v>0</v>
      </c>
      <c r="PLC65" s="1366">
        <f t="shared" ref="PLC65" si="5589">PLC59*$C$64*$C$65</f>
        <v>0</v>
      </c>
      <c r="PLE65" s="1366">
        <f t="shared" ref="PLE65" si="5590">PLE59*$C$64*$C$65</f>
        <v>0</v>
      </c>
      <c r="PLG65" s="1366">
        <f t="shared" ref="PLG65" si="5591">PLG59*$C$64*$C$65</f>
        <v>0</v>
      </c>
      <c r="PLI65" s="1366">
        <f t="shared" ref="PLI65" si="5592">PLI59*$C$64*$C$65</f>
        <v>0</v>
      </c>
      <c r="PLK65" s="1366">
        <f t="shared" ref="PLK65" si="5593">PLK59*$C$64*$C$65</f>
        <v>0</v>
      </c>
      <c r="PLM65" s="1366">
        <f t="shared" ref="PLM65" si="5594">PLM59*$C$64*$C$65</f>
        <v>0</v>
      </c>
      <c r="PLO65" s="1366">
        <f t="shared" ref="PLO65" si="5595">PLO59*$C$64*$C$65</f>
        <v>0</v>
      </c>
      <c r="PLQ65" s="1366">
        <f t="shared" ref="PLQ65" si="5596">PLQ59*$C$64*$C$65</f>
        <v>0</v>
      </c>
      <c r="PLS65" s="1366">
        <f t="shared" ref="PLS65" si="5597">PLS59*$C$64*$C$65</f>
        <v>0</v>
      </c>
      <c r="PLU65" s="1366">
        <f t="shared" ref="PLU65" si="5598">PLU59*$C$64*$C$65</f>
        <v>0</v>
      </c>
      <c r="PLW65" s="1366">
        <f t="shared" ref="PLW65" si="5599">PLW59*$C$64*$C$65</f>
        <v>0</v>
      </c>
      <c r="PLY65" s="1366">
        <f t="shared" ref="PLY65" si="5600">PLY59*$C$64*$C$65</f>
        <v>0</v>
      </c>
      <c r="PMA65" s="1366">
        <f t="shared" ref="PMA65" si="5601">PMA59*$C$64*$C$65</f>
        <v>0</v>
      </c>
      <c r="PMC65" s="1366">
        <f t="shared" ref="PMC65" si="5602">PMC59*$C$64*$C$65</f>
        <v>0</v>
      </c>
      <c r="PME65" s="1366">
        <f t="shared" ref="PME65" si="5603">PME59*$C$64*$C$65</f>
        <v>0</v>
      </c>
      <c r="PMG65" s="1366">
        <f t="shared" ref="PMG65" si="5604">PMG59*$C$64*$C$65</f>
        <v>0</v>
      </c>
      <c r="PMI65" s="1366">
        <f t="shared" ref="PMI65" si="5605">PMI59*$C$64*$C$65</f>
        <v>0</v>
      </c>
      <c r="PMK65" s="1366">
        <f t="shared" ref="PMK65" si="5606">PMK59*$C$64*$C$65</f>
        <v>0</v>
      </c>
      <c r="PMM65" s="1366">
        <f t="shared" ref="PMM65" si="5607">PMM59*$C$64*$C$65</f>
        <v>0</v>
      </c>
      <c r="PMO65" s="1366">
        <f t="shared" ref="PMO65" si="5608">PMO59*$C$64*$C$65</f>
        <v>0</v>
      </c>
      <c r="PMQ65" s="1366">
        <f t="shared" ref="PMQ65" si="5609">PMQ59*$C$64*$C$65</f>
        <v>0</v>
      </c>
      <c r="PMS65" s="1366">
        <f t="shared" ref="PMS65" si="5610">PMS59*$C$64*$C$65</f>
        <v>0</v>
      </c>
      <c r="PMU65" s="1366">
        <f t="shared" ref="PMU65" si="5611">PMU59*$C$64*$C$65</f>
        <v>0</v>
      </c>
      <c r="PMW65" s="1366">
        <f t="shared" ref="PMW65" si="5612">PMW59*$C$64*$C$65</f>
        <v>0</v>
      </c>
      <c r="PMY65" s="1366">
        <f t="shared" ref="PMY65" si="5613">PMY59*$C$64*$C$65</f>
        <v>0</v>
      </c>
      <c r="PNA65" s="1366">
        <f t="shared" ref="PNA65" si="5614">PNA59*$C$64*$C$65</f>
        <v>0</v>
      </c>
      <c r="PNC65" s="1366">
        <f t="shared" ref="PNC65" si="5615">PNC59*$C$64*$C$65</f>
        <v>0</v>
      </c>
      <c r="PNE65" s="1366">
        <f t="shared" ref="PNE65" si="5616">PNE59*$C$64*$C$65</f>
        <v>0</v>
      </c>
      <c r="PNG65" s="1366">
        <f t="shared" ref="PNG65" si="5617">PNG59*$C$64*$C$65</f>
        <v>0</v>
      </c>
      <c r="PNI65" s="1366">
        <f t="shared" ref="PNI65" si="5618">PNI59*$C$64*$C$65</f>
        <v>0</v>
      </c>
      <c r="PNK65" s="1366">
        <f t="shared" ref="PNK65" si="5619">PNK59*$C$64*$C$65</f>
        <v>0</v>
      </c>
      <c r="PNM65" s="1366">
        <f t="shared" ref="PNM65" si="5620">PNM59*$C$64*$C$65</f>
        <v>0</v>
      </c>
      <c r="PNO65" s="1366">
        <f t="shared" ref="PNO65" si="5621">PNO59*$C$64*$C$65</f>
        <v>0</v>
      </c>
      <c r="PNQ65" s="1366">
        <f t="shared" ref="PNQ65" si="5622">PNQ59*$C$64*$C$65</f>
        <v>0</v>
      </c>
      <c r="PNS65" s="1366">
        <f t="shared" ref="PNS65" si="5623">PNS59*$C$64*$C$65</f>
        <v>0</v>
      </c>
      <c r="PNU65" s="1366">
        <f t="shared" ref="PNU65" si="5624">PNU59*$C$64*$C$65</f>
        <v>0</v>
      </c>
      <c r="PNW65" s="1366">
        <f t="shared" ref="PNW65" si="5625">PNW59*$C$64*$C$65</f>
        <v>0</v>
      </c>
      <c r="PNY65" s="1366">
        <f t="shared" ref="PNY65" si="5626">PNY59*$C$64*$C$65</f>
        <v>0</v>
      </c>
      <c r="POA65" s="1366">
        <f t="shared" ref="POA65" si="5627">POA59*$C$64*$C$65</f>
        <v>0</v>
      </c>
      <c r="POC65" s="1366">
        <f t="shared" ref="POC65" si="5628">POC59*$C$64*$C$65</f>
        <v>0</v>
      </c>
      <c r="POE65" s="1366">
        <f t="shared" ref="POE65" si="5629">POE59*$C$64*$C$65</f>
        <v>0</v>
      </c>
      <c r="POG65" s="1366">
        <f t="shared" ref="POG65" si="5630">POG59*$C$64*$C$65</f>
        <v>0</v>
      </c>
      <c r="POI65" s="1366">
        <f t="shared" ref="POI65" si="5631">POI59*$C$64*$C$65</f>
        <v>0</v>
      </c>
      <c r="POK65" s="1366">
        <f t="shared" ref="POK65" si="5632">POK59*$C$64*$C$65</f>
        <v>0</v>
      </c>
      <c r="POM65" s="1366">
        <f t="shared" ref="POM65" si="5633">POM59*$C$64*$C$65</f>
        <v>0</v>
      </c>
      <c r="POO65" s="1366">
        <f t="shared" ref="POO65" si="5634">POO59*$C$64*$C$65</f>
        <v>0</v>
      </c>
      <c r="POQ65" s="1366">
        <f t="shared" ref="POQ65" si="5635">POQ59*$C$64*$C$65</f>
        <v>0</v>
      </c>
      <c r="POS65" s="1366">
        <f t="shared" ref="POS65" si="5636">POS59*$C$64*$C$65</f>
        <v>0</v>
      </c>
      <c r="POU65" s="1366">
        <f t="shared" ref="POU65" si="5637">POU59*$C$64*$C$65</f>
        <v>0</v>
      </c>
      <c r="POW65" s="1366">
        <f t="shared" ref="POW65" si="5638">POW59*$C$64*$C$65</f>
        <v>0</v>
      </c>
      <c r="POY65" s="1366">
        <f t="shared" ref="POY65" si="5639">POY59*$C$64*$C$65</f>
        <v>0</v>
      </c>
      <c r="PPA65" s="1366">
        <f t="shared" ref="PPA65" si="5640">PPA59*$C$64*$C$65</f>
        <v>0</v>
      </c>
      <c r="PPC65" s="1366">
        <f t="shared" ref="PPC65" si="5641">PPC59*$C$64*$C$65</f>
        <v>0</v>
      </c>
      <c r="PPE65" s="1366">
        <f t="shared" ref="PPE65" si="5642">PPE59*$C$64*$C$65</f>
        <v>0</v>
      </c>
      <c r="PPG65" s="1366">
        <f t="shared" ref="PPG65" si="5643">PPG59*$C$64*$C$65</f>
        <v>0</v>
      </c>
      <c r="PPI65" s="1366">
        <f t="shared" ref="PPI65" si="5644">PPI59*$C$64*$C$65</f>
        <v>0</v>
      </c>
      <c r="PPK65" s="1366">
        <f t="shared" ref="PPK65" si="5645">PPK59*$C$64*$C$65</f>
        <v>0</v>
      </c>
      <c r="PPM65" s="1366">
        <f t="shared" ref="PPM65" si="5646">PPM59*$C$64*$C$65</f>
        <v>0</v>
      </c>
      <c r="PPO65" s="1366">
        <f t="shared" ref="PPO65" si="5647">PPO59*$C$64*$C$65</f>
        <v>0</v>
      </c>
      <c r="PPQ65" s="1366">
        <f t="shared" ref="PPQ65" si="5648">PPQ59*$C$64*$C$65</f>
        <v>0</v>
      </c>
      <c r="PPS65" s="1366">
        <f t="shared" ref="PPS65" si="5649">PPS59*$C$64*$C$65</f>
        <v>0</v>
      </c>
      <c r="PPU65" s="1366">
        <f t="shared" ref="PPU65" si="5650">PPU59*$C$64*$C$65</f>
        <v>0</v>
      </c>
      <c r="PPW65" s="1366">
        <f t="shared" ref="PPW65" si="5651">PPW59*$C$64*$C$65</f>
        <v>0</v>
      </c>
      <c r="PPY65" s="1366">
        <f t="shared" ref="PPY65" si="5652">PPY59*$C$64*$C$65</f>
        <v>0</v>
      </c>
      <c r="PQA65" s="1366">
        <f t="shared" ref="PQA65" si="5653">PQA59*$C$64*$C$65</f>
        <v>0</v>
      </c>
      <c r="PQC65" s="1366">
        <f t="shared" ref="PQC65" si="5654">PQC59*$C$64*$C$65</f>
        <v>0</v>
      </c>
      <c r="PQE65" s="1366">
        <f t="shared" ref="PQE65" si="5655">PQE59*$C$64*$C$65</f>
        <v>0</v>
      </c>
      <c r="PQG65" s="1366">
        <f t="shared" ref="PQG65" si="5656">PQG59*$C$64*$C$65</f>
        <v>0</v>
      </c>
      <c r="PQI65" s="1366">
        <f t="shared" ref="PQI65" si="5657">PQI59*$C$64*$C$65</f>
        <v>0</v>
      </c>
      <c r="PQK65" s="1366">
        <f t="shared" ref="PQK65" si="5658">PQK59*$C$64*$C$65</f>
        <v>0</v>
      </c>
      <c r="PQM65" s="1366">
        <f t="shared" ref="PQM65" si="5659">PQM59*$C$64*$C$65</f>
        <v>0</v>
      </c>
      <c r="PQO65" s="1366">
        <f t="shared" ref="PQO65" si="5660">PQO59*$C$64*$C$65</f>
        <v>0</v>
      </c>
      <c r="PQQ65" s="1366">
        <f t="shared" ref="PQQ65" si="5661">PQQ59*$C$64*$C$65</f>
        <v>0</v>
      </c>
      <c r="PQS65" s="1366">
        <f t="shared" ref="PQS65" si="5662">PQS59*$C$64*$C$65</f>
        <v>0</v>
      </c>
      <c r="PQU65" s="1366">
        <f t="shared" ref="PQU65" si="5663">PQU59*$C$64*$C$65</f>
        <v>0</v>
      </c>
      <c r="PQW65" s="1366">
        <f t="shared" ref="PQW65" si="5664">PQW59*$C$64*$C$65</f>
        <v>0</v>
      </c>
      <c r="PQY65" s="1366">
        <f t="shared" ref="PQY65" si="5665">PQY59*$C$64*$C$65</f>
        <v>0</v>
      </c>
      <c r="PRA65" s="1366">
        <f t="shared" ref="PRA65" si="5666">PRA59*$C$64*$C$65</f>
        <v>0</v>
      </c>
      <c r="PRC65" s="1366">
        <f t="shared" ref="PRC65" si="5667">PRC59*$C$64*$C$65</f>
        <v>0</v>
      </c>
      <c r="PRE65" s="1366">
        <f t="shared" ref="PRE65" si="5668">PRE59*$C$64*$C$65</f>
        <v>0</v>
      </c>
      <c r="PRG65" s="1366">
        <f t="shared" ref="PRG65" si="5669">PRG59*$C$64*$C$65</f>
        <v>0</v>
      </c>
      <c r="PRI65" s="1366">
        <f t="shared" ref="PRI65" si="5670">PRI59*$C$64*$C$65</f>
        <v>0</v>
      </c>
      <c r="PRK65" s="1366">
        <f t="shared" ref="PRK65" si="5671">PRK59*$C$64*$C$65</f>
        <v>0</v>
      </c>
      <c r="PRM65" s="1366">
        <f t="shared" ref="PRM65" si="5672">PRM59*$C$64*$C$65</f>
        <v>0</v>
      </c>
      <c r="PRO65" s="1366">
        <f t="shared" ref="PRO65" si="5673">PRO59*$C$64*$C$65</f>
        <v>0</v>
      </c>
      <c r="PRQ65" s="1366">
        <f t="shared" ref="PRQ65" si="5674">PRQ59*$C$64*$C$65</f>
        <v>0</v>
      </c>
      <c r="PRS65" s="1366">
        <f t="shared" ref="PRS65" si="5675">PRS59*$C$64*$C$65</f>
        <v>0</v>
      </c>
      <c r="PRU65" s="1366">
        <f t="shared" ref="PRU65" si="5676">PRU59*$C$64*$C$65</f>
        <v>0</v>
      </c>
      <c r="PRW65" s="1366">
        <f t="shared" ref="PRW65" si="5677">PRW59*$C$64*$C$65</f>
        <v>0</v>
      </c>
      <c r="PRY65" s="1366">
        <f t="shared" ref="PRY65" si="5678">PRY59*$C$64*$C$65</f>
        <v>0</v>
      </c>
      <c r="PSA65" s="1366">
        <f t="shared" ref="PSA65" si="5679">PSA59*$C$64*$C$65</f>
        <v>0</v>
      </c>
      <c r="PSC65" s="1366">
        <f t="shared" ref="PSC65" si="5680">PSC59*$C$64*$C$65</f>
        <v>0</v>
      </c>
      <c r="PSE65" s="1366">
        <f t="shared" ref="PSE65" si="5681">PSE59*$C$64*$C$65</f>
        <v>0</v>
      </c>
      <c r="PSG65" s="1366">
        <f t="shared" ref="PSG65" si="5682">PSG59*$C$64*$C$65</f>
        <v>0</v>
      </c>
      <c r="PSI65" s="1366">
        <f t="shared" ref="PSI65" si="5683">PSI59*$C$64*$C$65</f>
        <v>0</v>
      </c>
      <c r="PSK65" s="1366">
        <f t="shared" ref="PSK65" si="5684">PSK59*$C$64*$C$65</f>
        <v>0</v>
      </c>
      <c r="PSM65" s="1366">
        <f t="shared" ref="PSM65" si="5685">PSM59*$C$64*$C$65</f>
        <v>0</v>
      </c>
      <c r="PSO65" s="1366">
        <f t="shared" ref="PSO65" si="5686">PSO59*$C$64*$C$65</f>
        <v>0</v>
      </c>
      <c r="PSQ65" s="1366">
        <f t="shared" ref="PSQ65" si="5687">PSQ59*$C$64*$C$65</f>
        <v>0</v>
      </c>
      <c r="PSS65" s="1366">
        <f t="shared" ref="PSS65" si="5688">PSS59*$C$64*$C$65</f>
        <v>0</v>
      </c>
      <c r="PSU65" s="1366">
        <f t="shared" ref="PSU65" si="5689">PSU59*$C$64*$C$65</f>
        <v>0</v>
      </c>
      <c r="PSW65" s="1366">
        <f t="shared" ref="PSW65" si="5690">PSW59*$C$64*$C$65</f>
        <v>0</v>
      </c>
      <c r="PSY65" s="1366">
        <f t="shared" ref="PSY65" si="5691">PSY59*$C$64*$C$65</f>
        <v>0</v>
      </c>
      <c r="PTA65" s="1366">
        <f t="shared" ref="PTA65" si="5692">PTA59*$C$64*$C$65</f>
        <v>0</v>
      </c>
      <c r="PTC65" s="1366">
        <f t="shared" ref="PTC65" si="5693">PTC59*$C$64*$C$65</f>
        <v>0</v>
      </c>
      <c r="PTE65" s="1366">
        <f t="shared" ref="PTE65" si="5694">PTE59*$C$64*$C$65</f>
        <v>0</v>
      </c>
      <c r="PTG65" s="1366">
        <f t="shared" ref="PTG65" si="5695">PTG59*$C$64*$C$65</f>
        <v>0</v>
      </c>
      <c r="PTI65" s="1366">
        <f t="shared" ref="PTI65" si="5696">PTI59*$C$64*$C$65</f>
        <v>0</v>
      </c>
      <c r="PTK65" s="1366">
        <f t="shared" ref="PTK65" si="5697">PTK59*$C$64*$C$65</f>
        <v>0</v>
      </c>
      <c r="PTM65" s="1366">
        <f t="shared" ref="PTM65" si="5698">PTM59*$C$64*$C$65</f>
        <v>0</v>
      </c>
      <c r="PTO65" s="1366">
        <f t="shared" ref="PTO65" si="5699">PTO59*$C$64*$C$65</f>
        <v>0</v>
      </c>
      <c r="PTQ65" s="1366">
        <f t="shared" ref="PTQ65" si="5700">PTQ59*$C$64*$C$65</f>
        <v>0</v>
      </c>
      <c r="PTS65" s="1366">
        <f t="shared" ref="PTS65" si="5701">PTS59*$C$64*$C$65</f>
        <v>0</v>
      </c>
      <c r="PTU65" s="1366">
        <f t="shared" ref="PTU65" si="5702">PTU59*$C$64*$C$65</f>
        <v>0</v>
      </c>
      <c r="PTW65" s="1366">
        <f t="shared" ref="PTW65" si="5703">PTW59*$C$64*$C$65</f>
        <v>0</v>
      </c>
      <c r="PTY65" s="1366">
        <f t="shared" ref="PTY65" si="5704">PTY59*$C$64*$C$65</f>
        <v>0</v>
      </c>
      <c r="PUA65" s="1366">
        <f t="shared" ref="PUA65" si="5705">PUA59*$C$64*$C$65</f>
        <v>0</v>
      </c>
      <c r="PUC65" s="1366">
        <f t="shared" ref="PUC65" si="5706">PUC59*$C$64*$C$65</f>
        <v>0</v>
      </c>
      <c r="PUE65" s="1366">
        <f t="shared" ref="PUE65" si="5707">PUE59*$C$64*$C$65</f>
        <v>0</v>
      </c>
      <c r="PUG65" s="1366">
        <f t="shared" ref="PUG65" si="5708">PUG59*$C$64*$C$65</f>
        <v>0</v>
      </c>
      <c r="PUI65" s="1366">
        <f t="shared" ref="PUI65" si="5709">PUI59*$C$64*$C$65</f>
        <v>0</v>
      </c>
      <c r="PUK65" s="1366">
        <f t="shared" ref="PUK65" si="5710">PUK59*$C$64*$C$65</f>
        <v>0</v>
      </c>
      <c r="PUM65" s="1366">
        <f t="shared" ref="PUM65" si="5711">PUM59*$C$64*$C$65</f>
        <v>0</v>
      </c>
      <c r="PUO65" s="1366">
        <f t="shared" ref="PUO65" si="5712">PUO59*$C$64*$C$65</f>
        <v>0</v>
      </c>
      <c r="PUQ65" s="1366">
        <f t="shared" ref="PUQ65" si="5713">PUQ59*$C$64*$C$65</f>
        <v>0</v>
      </c>
      <c r="PUS65" s="1366">
        <f t="shared" ref="PUS65" si="5714">PUS59*$C$64*$C$65</f>
        <v>0</v>
      </c>
      <c r="PUU65" s="1366">
        <f t="shared" ref="PUU65" si="5715">PUU59*$C$64*$C$65</f>
        <v>0</v>
      </c>
      <c r="PUW65" s="1366">
        <f t="shared" ref="PUW65" si="5716">PUW59*$C$64*$C$65</f>
        <v>0</v>
      </c>
      <c r="PUY65" s="1366">
        <f t="shared" ref="PUY65" si="5717">PUY59*$C$64*$C$65</f>
        <v>0</v>
      </c>
      <c r="PVA65" s="1366">
        <f t="shared" ref="PVA65" si="5718">PVA59*$C$64*$C$65</f>
        <v>0</v>
      </c>
      <c r="PVC65" s="1366">
        <f t="shared" ref="PVC65" si="5719">PVC59*$C$64*$C$65</f>
        <v>0</v>
      </c>
      <c r="PVE65" s="1366">
        <f t="shared" ref="PVE65" si="5720">PVE59*$C$64*$C$65</f>
        <v>0</v>
      </c>
      <c r="PVG65" s="1366">
        <f t="shared" ref="PVG65" si="5721">PVG59*$C$64*$C$65</f>
        <v>0</v>
      </c>
      <c r="PVI65" s="1366">
        <f t="shared" ref="PVI65" si="5722">PVI59*$C$64*$C$65</f>
        <v>0</v>
      </c>
      <c r="PVK65" s="1366">
        <f t="shared" ref="PVK65" si="5723">PVK59*$C$64*$C$65</f>
        <v>0</v>
      </c>
      <c r="PVM65" s="1366">
        <f t="shared" ref="PVM65" si="5724">PVM59*$C$64*$C$65</f>
        <v>0</v>
      </c>
      <c r="PVO65" s="1366">
        <f t="shared" ref="PVO65" si="5725">PVO59*$C$64*$C$65</f>
        <v>0</v>
      </c>
      <c r="PVQ65" s="1366">
        <f t="shared" ref="PVQ65" si="5726">PVQ59*$C$64*$C$65</f>
        <v>0</v>
      </c>
      <c r="PVS65" s="1366">
        <f t="shared" ref="PVS65" si="5727">PVS59*$C$64*$C$65</f>
        <v>0</v>
      </c>
      <c r="PVU65" s="1366">
        <f t="shared" ref="PVU65" si="5728">PVU59*$C$64*$C$65</f>
        <v>0</v>
      </c>
      <c r="PVW65" s="1366">
        <f t="shared" ref="PVW65" si="5729">PVW59*$C$64*$C$65</f>
        <v>0</v>
      </c>
      <c r="PVY65" s="1366">
        <f t="shared" ref="PVY65" si="5730">PVY59*$C$64*$C$65</f>
        <v>0</v>
      </c>
      <c r="PWA65" s="1366">
        <f t="shared" ref="PWA65" si="5731">PWA59*$C$64*$C$65</f>
        <v>0</v>
      </c>
      <c r="PWC65" s="1366">
        <f t="shared" ref="PWC65" si="5732">PWC59*$C$64*$C$65</f>
        <v>0</v>
      </c>
      <c r="PWE65" s="1366">
        <f t="shared" ref="PWE65" si="5733">PWE59*$C$64*$C$65</f>
        <v>0</v>
      </c>
      <c r="PWG65" s="1366">
        <f t="shared" ref="PWG65" si="5734">PWG59*$C$64*$C$65</f>
        <v>0</v>
      </c>
      <c r="PWI65" s="1366">
        <f t="shared" ref="PWI65" si="5735">PWI59*$C$64*$C$65</f>
        <v>0</v>
      </c>
      <c r="PWK65" s="1366">
        <f t="shared" ref="PWK65" si="5736">PWK59*$C$64*$C$65</f>
        <v>0</v>
      </c>
      <c r="PWM65" s="1366">
        <f t="shared" ref="PWM65" si="5737">PWM59*$C$64*$C$65</f>
        <v>0</v>
      </c>
      <c r="PWO65" s="1366">
        <f t="shared" ref="PWO65" si="5738">PWO59*$C$64*$C$65</f>
        <v>0</v>
      </c>
      <c r="PWQ65" s="1366">
        <f t="shared" ref="PWQ65" si="5739">PWQ59*$C$64*$C$65</f>
        <v>0</v>
      </c>
      <c r="PWS65" s="1366">
        <f t="shared" ref="PWS65" si="5740">PWS59*$C$64*$C$65</f>
        <v>0</v>
      </c>
      <c r="PWU65" s="1366">
        <f t="shared" ref="PWU65" si="5741">PWU59*$C$64*$C$65</f>
        <v>0</v>
      </c>
      <c r="PWW65" s="1366">
        <f t="shared" ref="PWW65" si="5742">PWW59*$C$64*$C$65</f>
        <v>0</v>
      </c>
      <c r="PWY65" s="1366">
        <f t="shared" ref="PWY65" si="5743">PWY59*$C$64*$C$65</f>
        <v>0</v>
      </c>
      <c r="PXA65" s="1366">
        <f t="shared" ref="PXA65" si="5744">PXA59*$C$64*$C$65</f>
        <v>0</v>
      </c>
      <c r="PXC65" s="1366">
        <f t="shared" ref="PXC65" si="5745">PXC59*$C$64*$C$65</f>
        <v>0</v>
      </c>
      <c r="PXE65" s="1366">
        <f t="shared" ref="PXE65" si="5746">PXE59*$C$64*$C$65</f>
        <v>0</v>
      </c>
      <c r="PXG65" s="1366">
        <f t="shared" ref="PXG65" si="5747">PXG59*$C$64*$C$65</f>
        <v>0</v>
      </c>
      <c r="PXI65" s="1366">
        <f t="shared" ref="PXI65" si="5748">PXI59*$C$64*$C$65</f>
        <v>0</v>
      </c>
      <c r="PXK65" s="1366">
        <f t="shared" ref="PXK65" si="5749">PXK59*$C$64*$C$65</f>
        <v>0</v>
      </c>
      <c r="PXM65" s="1366">
        <f t="shared" ref="PXM65" si="5750">PXM59*$C$64*$C$65</f>
        <v>0</v>
      </c>
      <c r="PXO65" s="1366">
        <f t="shared" ref="PXO65" si="5751">PXO59*$C$64*$C$65</f>
        <v>0</v>
      </c>
      <c r="PXQ65" s="1366">
        <f t="shared" ref="PXQ65" si="5752">PXQ59*$C$64*$C$65</f>
        <v>0</v>
      </c>
      <c r="PXS65" s="1366">
        <f t="shared" ref="PXS65" si="5753">PXS59*$C$64*$C$65</f>
        <v>0</v>
      </c>
      <c r="PXU65" s="1366">
        <f t="shared" ref="PXU65" si="5754">PXU59*$C$64*$C$65</f>
        <v>0</v>
      </c>
      <c r="PXW65" s="1366">
        <f t="shared" ref="PXW65" si="5755">PXW59*$C$64*$C$65</f>
        <v>0</v>
      </c>
      <c r="PXY65" s="1366">
        <f t="shared" ref="PXY65" si="5756">PXY59*$C$64*$C$65</f>
        <v>0</v>
      </c>
      <c r="PYA65" s="1366">
        <f t="shared" ref="PYA65" si="5757">PYA59*$C$64*$C$65</f>
        <v>0</v>
      </c>
      <c r="PYC65" s="1366">
        <f t="shared" ref="PYC65" si="5758">PYC59*$C$64*$C$65</f>
        <v>0</v>
      </c>
      <c r="PYE65" s="1366">
        <f t="shared" ref="PYE65" si="5759">PYE59*$C$64*$C$65</f>
        <v>0</v>
      </c>
      <c r="PYG65" s="1366">
        <f t="shared" ref="PYG65" si="5760">PYG59*$C$64*$C$65</f>
        <v>0</v>
      </c>
      <c r="PYI65" s="1366">
        <f t="shared" ref="PYI65" si="5761">PYI59*$C$64*$C$65</f>
        <v>0</v>
      </c>
      <c r="PYK65" s="1366">
        <f t="shared" ref="PYK65" si="5762">PYK59*$C$64*$C$65</f>
        <v>0</v>
      </c>
      <c r="PYM65" s="1366">
        <f t="shared" ref="PYM65" si="5763">PYM59*$C$64*$C$65</f>
        <v>0</v>
      </c>
      <c r="PYO65" s="1366">
        <f t="shared" ref="PYO65" si="5764">PYO59*$C$64*$C$65</f>
        <v>0</v>
      </c>
      <c r="PYQ65" s="1366">
        <f t="shared" ref="PYQ65" si="5765">PYQ59*$C$64*$C$65</f>
        <v>0</v>
      </c>
      <c r="PYS65" s="1366">
        <f t="shared" ref="PYS65" si="5766">PYS59*$C$64*$C$65</f>
        <v>0</v>
      </c>
      <c r="PYU65" s="1366">
        <f t="shared" ref="PYU65" si="5767">PYU59*$C$64*$C$65</f>
        <v>0</v>
      </c>
      <c r="PYW65" s="1366">
        <f t="shared" ref="PYW65" si="5768">PYW59*$C$64*$C$65</f>
        <v>0</v>
      </c>
      <c r="PYY65" s="1366">
        <f t="shared" ref="PYY65" si="5769">PYY59*$C$64*$C$65</f>
        <v>0</v>
      </c>
      <c r="PZA65" s="1366">
        <f t="shared" ref="PZA65" si="5770">PZA59*$C$64*$C$65</f>
        <v>0</v>
      </c>
      <c r="PZC65" s="1366">
        <f t="shared" ref="PZC65" si="5771">PZC59*$C$64*$C$65</f>
        <v>0</v>
      </c>
      <c r="PZE65" s="1366">
        <f t="shared" ref="PZE65" si="5772">PZE59*$C$64*$C$65</f>
        <v>0</v>
      </c>
      <c r="PZG65" s="1366">
        <f t="shared" ref="PZG65" si="5773">PZG59*$C$64*$C$65</f>
        <v>0</v>
      </c>
      <c r="PZI65" s="1366">
        <f t="shared" ref="PZI65" si="5774">PZI59*$C$64*$C$65</f>
        <v>0</v>
      </c>
      <c r="PZK65" s="1366">
        <f t="shared" ref="PZK65" si="5775">PZK59*$C$64*$C$65</f>
        <v>0</v>
      </c>
      <c r="PZM65" s="1366">
        <f t="shared" ref="PZM65" si="5776">PZM59*$C$64*$C$65</f>
        <v>0</v>
      </c>
      <c r="PZO65" s="1366">
        <f t="shared" ref="PZO65" si="5777">PZO59*$C$64*$C$65</f>
        <v>0</v>
      </c>
      <c r="PZQ65" s="1366">
        <f t="shared" ref="PZQ65" si="5778">PZQ59*$C$64*$C$65</f>
        <v>0</v>
      </c>
      <c r="PZS65" s="1366">
        <f t="shared" ref="PZS65" si="5779">PZS59*$C$64*$C$65</f>
        <v>0</v>
      </c>
      <c r="PZU65" s="1366">
        <f t="shared" ref="PZU65" si="5780">PZU59*$C$64*$C$65</f>
        <v>0</v>
      </c>
      <c r="PZW65" s="1366">
        <f t="shared" ref="PZW65" si="5781">PZW59*$C$64*$C$65</f>
        <v>0</v>
      </c>
      <c r="PZY65" s="1366">
        <f t="shared" ref="PZY65" si="5782">PZY59*$C$64*$C$65</f>
        <v>0</v>
      </c>
      <c r="QAA65" s="1366">
        <f t="shared" ref="QAA65" si="5783">QAA59*$C$64*$C$65</f>
        <v>0</v>
      </c>
      <c r="QAC65" s="1366">
        <f t="shared" ref="QAC65" si="5784">QAC59*$C$64*$C$65</f>
        <v>0</v>
      </c>
      <c r="QAE65" s="1366">
        <f t="shared" ref="QAE65" si="5785">QAE59*$C$64*$C$65</f>
        <v>0</v>
      </c>
      <c r="QAG65" s="1366">
        <f t="shared" ref="QAG65" si="5786">QAG59*$C$64*$C$65</f>
        <v>0</v>
      </c>
      <c r="QAI65" s="1366">
        <f t="shared" ref="QAI65" si="5787">QAI59*$C$64*$C$65</f>
        <v>0</v>
      </c>
      <c r="QAK65" s="1366">
        <f t="shared" ref="QAK65" si="5788">QAK59*$C$64*$C$65</f>
        <v>0</v>
      </c>
      <c r="QAM65" s="1366">
        <f t="shared" ref="QAM65" si="5789">QAM59*$C$64*$C$65</f>
        <v>0</v>
      </c>
      <c r="QAO65" s="1366">
        <f t="shared" ref="QAO65" si="5790">QAO59*$C$64*$C$65</f>
        <v>0</v>
      </c>
      <c r="QAQ65" s="1366">
        <f t="shared" ref="QAQ65" si="5791">QAQ59*$C$64*$C$65</f>
        <v>0</v>
      </c>
      <c r="QAS65" s="1366">
        <f t="shared" ref="QAS65" si="5792">QAS59*$C$64*$C$65</f>
        <v>0</v>
      </c>
      <c r="QAU65" s="1366">
        <f t="shared" ref="QAU65" si="5793">QAU59*$C$64*$C$65</f>
        <v>0</v>
      </c>
      <c r="QAW65" s="1366">
        <f t="shared" ref="QAW65" si="5794">QAW59*$C$64*$C$65</f>
        <v>0</v>
      </c>
      <c r="QAY65" s="1366">
        <f t="shared" ref="QAY65" si="5795">QAY59*$C$64*$C$65</f>
        <v>0</v>
      </c>
      <c r="QBA65" s="1366">
        <f t="shared" ref="QBA65" si="5796">QBA59*$C$64*$C$65</f>
        <v>0</v>
      </c>
      <c r="QBC65" s="1366">
        <f t="shared" ref="QBC65" si="5797">QBC59*$C$64*$C$65</f>
        <v>0</v>
      </c>
      <c r="QBE65" s="1366">
        <f t="shared" ref="QBE65" si="5798">QBE59*$C$64*$C$65</f>
        <v>0</v>
      </c>
      <c r="QBG65" s="1366">
        <f t="shared" ref="QBG65" si="5799">QBG59*$C$64*$C$65</f>
        <v>0</v>
      </c>
      <c r="QBI65" s="1366">
        <f t="shared" ref="QBI65" si="5800">QBI59*$C$64*$C$65</f>
        <v>0</v>
      </c>
      <c r="QBK65" s="1366">
        <f t="shared" ref="QBK65" si="5801">QBK59*$C$64*$C$65</f>
        <v>0</v>
      </c>
      <c r="QBM65" s="1366">
        <f t="shared" ref="QBM65" si="5802">QBM59*$C$64*$C$65</f>
        <v>0</v>
      </c>
      <c r="QBO65" s="1366">
        <f t="shared" ref="QBO65" si="5803">QBO59*$C$64*$C$65</f>
        <v>0</v>
      </c>
      <c r="QBQ65" s="1366">
        <f t="shared" ref="QBQ65" si="5804">QBQ59*$C$64*$C$65</f>
        <v>0</v>
      </c>
      <c r="QBS65" s="1366">
        <f t="shared" ref="QBS65" si="5805">QBS59*$C$64*$C$65</f>
        <v>0</v>
      </c>
      <c r="QBU65" s="1366">
        <f t="shared" ref="QBU65" si="5806">QBU59*$C$64*$C$65</f>
        <v>0</v>
      </c>
      <c r="QBW65" s="1366">
        <f t="shared" ref="QBW65" si="5807">QBW59*$C$64*$C$65</f>
        <v>0</v>
      </c>
      <c r="QBY65" s="1366">
        <f t="shared" ref="QBY65" si="5808">QBY59*$C$64*$C$65</f>
        <v>0</v>
      </c>
      <c r="QCA65" s="1366">
        <f t="shared" ref="QCA65" si="5809">QCA59*$C$64*$C$65</f>
        <v>0</v>
      </c>
      <c r="QCC65" s="1366">
        <f t="shared" ref="QCC65" si="5810">QCC59*$C$64*$C$65</f>
        <v>0</v>
      </c>
      <c r="QCE65" s="1366">
        <f t="shared" ref="QCE65" si="5811">QCE59*$C$64*$C$65</f>
        <v>0</v>
      </c>
      <c r="QCG65" s="1366">
        <f t="shared" ref="QCG65" si="5812">QCG59*$C$64*$C$65</f>
        <v>0</v>
      </c>
      <c r="QCI65" s="1366">
        <f t="shared" ref="QCI65" si="5813">QCI59*$C$64*$C$65</f>
        <v>0</v>
      </c>
      <c r="QCK65" s="1366">
        <f t="shared" ref="QCK65" si="5814">QCK59*$C$64*$C$65</f>
        <v>0</v>
      </c>
      <c r="QCM65" s="1366">
        <f t="shared" ref="QCM65" si="5815">QCM59*$C$64*$C$65</f>
        <v>0</v>
      </c>
      <c r="QCO65" s="1366">
        <f t="shared" ref="QCO65" si="5816">QCO59*$C$64*$C$65</f>
        <v>0</v>
      </c>
      <c r="QCQ65" s="1366">
        <f t="shared" ref="QCQ65" si="5817">QCQ59*$C$64*$C$65</f>
        <v>0</v>
      </c>
      <c r="QCS65" s="1366">
        <f t="shared" ref="QCS65" si="5818">QCS59*$C$64*$C$65</f>
        <v>0</v>
      </c>
      <c r="QCU65" s="1366">
        <f t="shared" ref="QCU65" si="5819">QCU59*$C$64*$C$65</f>
        <v>0</v>
      </c>
      <c r="QCW65" s="1366">
        <f t="shared" ref="QCW65" si="5820">QCW59*$C$64*$C$65</f>
        <v>0</v>
      </c>
      <c r="QCY65" s="1366">
        <f t="shared" ref="QCY65" si="5821">QCY59*$C$64*$C$65</f>
        <v>0</v>
      </c>
      <c r="QDA65" s="1366">
        <f t="shared" ref="QDA65" si="5822">QDA59*$C$64*$C$65</f>
        <v>0</v>
      </c>
      <c r="QDC65" s="1366">
        <f t="shared" ref="QDC65" si="5823">QDC59*$C$64*$C$65</f>
        <v>0</v>
      </c>
      <c r="QDE65" s="1366">
        <f t="shared" ref="QDE65" si="5824">QDE59*$C$64*$C$65</f>
        <v>0</v>
      </c>
      <c r="QDG65" s="1366">
        <f t="shared" ref="QDG65" si="5825">QDG59*$C$64*$C$65</f>
        <v>0</v>
      </c>
      <c r="QDI65" s="1366">
        <f t="shared" ref="QDI65" si="5826">QDI59*$C$64*$C$65</f>
        <v>0</v>
      </c>
      <c r="QDK65" s="1366">
        <f t="shared" ref="QDK65" si="5827">QDK59*$C$64*$C$65</f>
        <v>0</v>
      </c>
      <c r="QDM65" s="1366">
        <f t="shared" ref="QDM65" si="5828">QDM59*$C$64*$C$65</f>
        <v>0</v>
      </c>
      <c r="QDO65" s="1366">
        <f t="shared" ref="QDO65" si="5829">QDO59*$C$64*$C$65</f>
        <v>0</v>
      </c>
      <c r="QDQ65" s="1366">
        <f t="shared" ref="QDQ65" si="5830">QDQ59*$C$64*$C$65</f>
        <v>0</v>
      </c>
      <c r="QDS65" s="1366">
        <f t="shared" ref="QDS65" si="5831">QDS59*$C$64*$C$65</f>
        <v>0</v>
      </c>
      <c r="QDU65" s="1366">
        <f t="shared" ref="QDU65" si="5832">QDU59*$C$64*$C$65</f>
        <v>0</v>
      </c>
      <c r="QDW65" s="1366">
        <f t="shared" ref="QDW65" si="5833">QDW59*$C$64*$C$65</f>
        <v>0</v>
      </c>
      <c r="QDY65" s="1366">
        <f t="shared" ref="QDY65" si="5834">QDY59*$C$64*$C$65</f>
        <v>0</v>
      </c>
      <c r="QEA65" s="1366">
        <f t="shared" ref="QEA65" si="5835">QEA59*$C$64*$C$65</f>
        <v>0</v>
      </c>
      <c r="QEC65" s="1366">
        <f t="shared" ref="QEC65" si="5836">QEC59*$C$64*$C$65</f>
        <v>0</v>
      </c>
      <c r="QEE65" s="1366">
        <f t="shared" ref="QEE65" si="5837">QEE59*$C$64*$C$65</f>
        <v>0</v>
      </c>
      <c r="QEG65" s="1366">
        <f t="shared" ref="QEG65" si="5838">QEG59*$C$64*$C$65</f>
        <v>0</v>
      </c>
      <c r="QEI65" s="1366">
        <f t="shared" ref="QEI65" si="5839">QEI59*$C$64*$C$65</f>
        <v>0</v>
      </c>
      <c r="QEK65" s="1366">
        <f t="shared" ref="QEK65" si="5840">QEK59*$C$64*$C$65</f>
        <v>0</v>
      </c>
      <c r="QEM65" s="1366">
        <f t="shared" ref="QEM65" si="5841">QEM59*$C$64*$C$65</f>
        <v>0</v>
      </c>
      <c r="QEO65" s="1366">
        <f t="shared" ref="QEO65" si="5842">QEO59*$C$64*$C$65</f>
        <v>0</v>
      </c>
      <c r="QEQ65" s="1366">
        <f t="shared" ref="QEQ65" si="5843">QEQ59*$C$64*$C$65</f>
        <v>0</v>
      </c>
      <c r="QES65" s="1366">
        <f t="shared" ref="QES65" si="5844">QES59*$C$64*$C$65</f>
        <v>0</v>
      </c>
      <c r="QEU65" s="1366">
        <f t="shared" ref="QEU65" si="5845">QEU59*$C$64*$C$65</f>
        <v>0</v>
      </c>
      <c r="QEW65" s="1366">
        <f t="shared" ref="QEW65" si="5846">QEW59*$C$64*$C$65</f>
        <v>0</v>
      </c>
      <c r="QEY65" s="1366">
        <f t="shared" ref="QEY65" si="5847">QEY59*$C$64*$C$65</f>
        <v>0</v>
      </c>
      <c r="QFA65" s="1366">
        <f t="shared" ref="QFA65" si="5848">QFA59*$C$64*$C$65</f>
        <v>0</v>
      </c>
      <c r="QFC65" s="1366">
        <f t="shared" ref="QFC65" si="5849">QFC59*$C$64*$C$65</f>
        <v>0</v>
      </c>
      <c r="QFE65" s="1366">
        <f t="shared" ref="QFE65" si="5850">QFE59*$C$64*$C$65</f>
        <v>0</v>
      </c>
      <c r="QFG65" s="1366">
        <f t="shared" ref="QFG65" si="5851">QFG59*$C$64*$C$65</f>
        <v>0</v>
      </c>
      <c r="QFI65" s="1366">
        <f t="shared" ref="QFI65" si="5852">QFI59*$C$64*$C$65</f>
        <v>0</v>
      </c>
      <c r="QFK65" s="1366">
        <f t="shared" ref="QFK65" si="5853">QFK59*$C$64*$C$65</f>
        <v>0</v>
      </c>
      <c r="QFM65" s="1366">
        <f t="shared" ref="QFM65" si="5854">QFM59*$C$64*$C$65</f>
        <v>0</v>
      </c>
      <c r="QFO65" s="1366">
        <f t="shared" ref="QFO65" si="5855">QFO59*$C$64*$C$65</f>
        <v>0</v>
      </c>
      <c r="QFQ65" s="1366">
        <f t="shared" ref="QFQ65" si="5856">QFQ59*$C$64*$C$65</f>
        <v>0</v>
      </c>
      <c r="QFS65" s="1366">
        <f t="shared" ref="QFS65" si="5857">QFS59*$C$64*$C$65</f>
        <v>0</v>
      </c>
      <c r="QFU65" s="1366">
        <f t="shared" ref="QFU65" si="5858">QFU59*$C$64*$C$65</f>
        <v>0</v>
      </c>
      <c r="QFW65" s="1366">
        <f t="shared" ref="QFW65" si="5859">QFW59*$C$64*$C$65</f>
        <v>0</v>
      </c>
      <c r="QFY65" s="1366">
        <f t="shared" ref="QFY65" si="5860">QFY59*$C$64*$C$65</f>
        <v>0</v>
      </c>
      <c r="QGA65" s="1366">
        <f t="shared" ref="QGA65" si="5861">QGA59*$C$64*$C$65</f>
        <v>0</v>
      </c>
      <c r="QGC65" s="1366">
        <f t="shared" ref="QGC65" si="5862">QGC59*$C$64*$C$65</f>
        <v>0</v>
      </c>
      <c r="QGE65" s="1366">
        <f t="shared" ref="QGE65" si="5863">QGE59*$C$64*$C$65</f>
        <v>0</v>
      </c>
      <c r="QGG65" s="1366">
        <f t="shared" ref="QGG65" si="5864">QGG59*$C$64*$C$65</f>
        <v>0</v>
      </c>
      <c r="QGI65" s="1366">
        <f t="shared" ref="QGI65" si="5865">QGI59*$C$64*$C$65</f>
        <v>0</v>
      </c>
      <c r="QGK65" s="1366">
        <f t="shared" ref="QGK65" si="5866">QGK59*$C$64*$C$65</f>
        <v>0</v>
      </c>
      <c r="QGM65" s="1366">
        <f t="shared" ref="QGM65" si="5867">QGM59*$C$64*$C$65</f>
        <v>0</v>
      </c>
      <c r="QGO65" s="1366">
        <f t="shared" ref="QGO65" si="5868">QGO59*$C$64*$C$65</f>
        <v>0</v>
      </c>
      <c r="QGQ65" s="1366">
        <f t="shared" ref="QGQ65" si="5869">QGQ59*$C$64*$C$65</f>
        <v>0</v>
      </c>
      <c r="QGS65" s="1366">
        <f t="shared" ref="QGS65" si="5870">QGS59*$C$64*$C$65</f>
        <v>0</v>
      </c>
      <c r="QGU65" s="1366">
        <f t="shared" ref="QGU65" si="5871">QGU59*$C$64*$C$65</f>
        <v>0</v>
      </c>
      <c r="QGW65" s="1366">
        <f t="shared" ref="QGW65" si="5872">QGW59*$C$64*$C$65</f>
        <v>0</v>
      </c>
      <c r="QGY65" s="1366">
        <f t="shared" ref="QGY65" si="5873">QGY59*$C$64*$C$65</f>
        <v>0</v>
      </c>
      <c r="QHA65" s="1366">
        <f t="shared" ref="QHA65" si="5874">QHA59*$C$64*$C$65</f>
        <v>0</v>
      </c>
      <c r="QHC65" s="1366">
        <f t="shared" ref="QHC65" si="5875">QHC59*$C$64*$C$65</f>
        <v>0</v>
      </c>
      <c r="QHE65" s="1366">
        <f t="shared" ref="QHE65" si="5876">QHE59*$C$64*$C$65</f>
        <v>0</v>
      </c>
      <c r="QHG65" s="1366">
        <f t="shared" ref="QHG65" si="5877">QHG59*$C$64*$C$65</f>
        <v>0</v>
      </c>
      <c r="QHI65" s="1366">
        <f t="shared" ref="QHI65" si="5878">QHI59*$C$64*$C$65</f>
        <v>0</v>
      </c>
      <c r="QHK65" s="1366">
        <f t="shared" ref="QHK65" si="5879">QHK59*$C$64*$C$65</f>
        <v>0</v>
      </c>
      <c r="QHM65" s="1366">
        <f t="shared" ref="QHM65" si="5880">QHM59*$C$64*$C$65</f>
        <v>0</v>
      </c>
      <c r="QHO65" s="1366">
        <f t="shared" ref="QHO65" si="5881">QHO59*$C$64*$C$65</f>
        <v>0</v>
      </c>
      <c r="QHQ65" s="1366">
        <f t="shared" ref="QHQ65" si="5882">QHQ59*$C$64*$C$65</f>
        <v>0</v>
      </c>
      <c r="QHS65" s="1366">
        <f t="shared" ref="QHS65" si="5883">QHS59*$C$64*$C$65</f>
        <v>0</v>
      </c>
      <c r="QHU65" s="1366">
        <f t="shared" ref="QHU65" si="5884">QHU59*$C$64*$C$65</f>
        <v>0</v>
      </c>
      <c r="QHW65" s="1366">
        <f t="shared" ref="QHW65" si="5885">QHW59*$C$64*$C$65</f>
        <v>0</v>
      </c>
      <c r="QHY65" s="1366">
        <f t="shared" ref="QHY65" si="5886">QHY59*$C$64*$C$65</f>
        <v>0</v>
      </c>
      <c r="QIA65" s="1366">
        <f t="shared" ref="QIA65" si="5887">QIA59*$C$64*$C$65</f>
        <v>0</v>
      </c>
      <c r="QIC65" s="1366">
        <f t="shared" ref="QIC65" si="5888">QIC59*$C$64*$C$65</f>
        <v>0</v>
      </c>
      <c r="QIE65" s="1366">
        <f t="shared" ref="QIE65" si="5889">QIE59*$C$64*$C$65</f>
        <v>0</v>
      </c>
      <c r="QIG65" s="1366">
        <f t="shared" ref="QIG65" si="5890">QIG59*$C$64*$C$65</f>
        <v>0</v>
      </c>
      <c r="QII65" s="1366">
        <f t="shared" ref="QII65" si="5891">QII59*$C$64*$C$65</f>
        <v>0</v>
      </c>
      <c r="QIK65" s="1366">
        <f t="shared" ref="QIK65" si="5892">QIK59*$C$64*$C$65</f>
        <v>0</v>
      </c>
      <c r="QIM65" s="1366">
        <f t="shared" ref="QIM65" si="5893">QIM59*$C$64*$C$65</f>
        <v>0</v>
      </c>
      <c r="QIO65" s="1366">
        <f t="shared" ref="QIO65" si="5894">QIO59*$C$64*$C$65</f>
        <v>0</v>
      </c>
      <c r="QIQ65" s="1366">
        <f t="shared" ref="QIQ65" si="5895">QIQ59*$C$64*$C$65</f>
        <v>0</v>
      </c>
      <c r="QIS65" s="1366">
        <f t="shared" ref="QIS65" si="5896">QIS59*$C$64*$C$65</f>
        <v>0</v>
      </c>
      <c r="QIU65" s="1366">
        <f t="shared" ref="QIU65" si="5897">QIU59*$C$64*$C$65</f>
        <v>0</v>
      </c>
      <c r="QIW65" s="1366">
        <f t="shared" ref="QIW65" si="5898">QIW59*$C$64*$C$65</f>
        <v>0</v>
      </c>
      <c r="QIY65" s="1366">
        <f t="shared" ref="QIY65" si="5899">QIY59*$C$64*$C$65</f>
        <v>0</v>
      </c>
      <c r="QJA65" s="1366">
        <f t="shared" ref="QJA65" si="5900">QJA59*$C$64*$C$65</f>
        <v>0</v>
      </c>
      <c r="QJC65" s="1366">
        <f t="shared" ref="QJC65" si="5901">QJC59*$C$64*$C$65</f>
        <v>0</v>
      </c>
      <c r="QJE65" s="1366">
        <f t="shared" ref="QJE65" si="5902">QJE59*$C$64*$C$65</f>
        <v>0</v>
      </c>
      <c r="QJG65" s="1366">
        <f t="shared" ref="QJG65" si="5903">QJG59*$C$64*$C$65</f>
        <v>0</v>
      </c>
      <c r="QJI65" s="1366">
        <f t="shared" ref="QJI65" si="5904">QJI59*$C$64*$C$65</f>
        <v>0</v>
      </c>
      <c r="QJK65" s="1366">
        <f t="shared" ref="QJK65" si="5905">QJK59*$C$64*$C$65</f>
        <v>0</v>
      </c>
      <c r="QJM65" s="1366">
        <f t="shared" ref="QJM65" si="5906">QJM59*$C$64*$C$65</f>
        <v>0</v>
      </c>
      <c r="QJO65" s="1366">
        <f t="shared" ref="QJO65" si="5907">QJO59*$C$64*$C$65</f>
        <v>0</v>
      </c>
      <c r="QJQ65" s="1366">
        <f t="shared" ref="QJQ65" si="5908">QJQ59*$C$64*$C$65</f>
        <v>0</v>
      </c>
      <c r="QJS65" s="1366">
        <f t="shared" ref="QJS65" si="5909">QJS59*$C$64*$C$65</f>
        <v>0</v>
      </c>
      <c r="QJU65" s="1366">
        <f t="shared" ref="QJU65" si="5910">QJU59*$C$64*$C$65</f>
        <v>0</v>
      </c>
      <c r="QJW65" s="1366">
        <f t="shared" ref="QJW65" si="5911">QJW59*$C$64*$C$65</f>
        <v>0</v>
      </c>
      <c r="QJY65" s="1366">
        <f t="shared" ref="QJY65" si="5912">QJY59*$C$64*$C$65</f>
        <v>0</v>
      </c>
      <c r="QKA65" s="1366">
        <f t="shared" ref="QKA65" si="5913">QKA59*$C$64*$C$65</f>
        <v>0</v>
      </c>
      <c r="QKC65" s="1366">
        <f t="shared" ref="QKC65" si="5914">QKC59*$C$64*$C$65</f>
        <v>0</v>
      </c>
      <c r="QKE65" s="1366">
        <f t="shared" ref="QKE65" si="5915">QKE59*$C$64*$C$65</f>
        <v>0</v>
      </c>
      <c r="QKG65" s="1366">
        <f t="shared" ref="QKG65" si="5916">QKG59*$C$64*$C$65</f>
        <v>0</v>
      </c>
      <c r="QKI65" s="1366">
        <f t="shared" ref="QKI65" si="5917">QKI59*$C$64*$C$65</f>
        <v>0</v>
      </c>
      <c r="QKK65" s="1366">
        <f t="shared" ref="QKK65" si="5918">QKK59*$C$64*$C$65</f>
        <v>0</v>
      </c>
      <c r="QKM65" s="1366">
        <f t="shared" ref="QKM65" si="5919">QKM59*$C$64*$C$65</f>
        <v>0</v>
      </c>
      <c r="QKO65" s="1366">
        <f t="shared" ref="QKO65" si="5920">QKO59*$C$64*$C$65</f>
        <v>0</v>
      </c>
      <c r="QKQ65" s="1366">
        <f t="shared" ref="QKQ65" si="5921">QKQ59*$C$64*$C$65</f>
        <v>0</v>
      </c>
      <c r="QKS65" s="1366">
        <f t="shared" ref="QKS65" si="5922">QKS59*$C$64*$C$65</f>
        <v>0</v>
      </c>
      <c r="QKU65" s="1366">
        <f t="shared" ref="QKU65" si="5923">QKU59*$C$64*$C$65</f>
        <v>0</v>
      </c>
      <c r="QKW65" s="1366">
        <f t="shared" ref="QKW65" si="5924">QKW59*$C$64*$C$65</f>
        <v>0</v>
      </c>
      <c r="QKY65" s="1366">
        <f t="shared" ref="QKY65" si="5925">QKY59*$C$64*$C$65</f>
        <v>0</v>
      </c>
      <c r="QLA65" s="1366">
        <f t="shared" ref="QLA65" si="5926">QLA59*$C$64*$C$65</f>
        <v>0</v>
      </c>
      <c r="QLC65" s="1366">
        <f t="shared" ref="QLC65" si="5927">QLC59*$C$64*$C$65</f>
        <v>0</v>
      </c>
      <c r="QLE65" s="1366">
        <f t="shared" ref="QLE65" si="5928">QLE59*$C$64*$C$65</f>
        <v>0</v>
      </c>
      <c r="QLG65" s="1366">
        <f t="shared" ref="QLG65" si="5929">QLG59*$C$64*$C$65</f>
        <v>0</v>
      </c>
      <c r="QLI65" s="1366">
        <f t="shared" ref="QLI65" si="5930">QLI59*$C$64*$C$65</f>
        <v>0</v>
      </c>
      <c r="QLK65" s="1366">
        <f t="shared" ref="QLK65" si="5931">QLK59*$C$64*$C$65</f>
        <v>0</v>
      </c>
      <c r="QLM65" s="1366">
        <f t="shared" ref="QLM65" si="5932">QLM59*$C$64*$C$65</f>
        <v>0</v>
      </c>
      <c r="QLO65" s="1366">
        <f t="shared" ref="QLO65" si="5933">QLO59*$C$64*$C$65</f>
        <v>0</v>
      </c>
      <c r="QLQ65" s="1366">
        <f t="shared" ref="QLQ65" si="5934">QLQ59*$C$64*$C$65</f>
        <v>0</v>
      </c>
      <c r="QLS65" s="1366">
        <f t="shared" ref="QLS65" si="5935">QLS59*$C$64*$C$65</f>
        <v>0</v>
      </c>
      <c r="QLU65" s="1366">
        <f t="shared" ref="QLU65" si="5936">QLU59*$C$64*$C$65</f>
        <v>0</v>
      </c>
      <c r="QLW65" s="1366">
        <f t="shared" ref="QLW65" si="5937">QLW59*$C$64*$C$65</f>
        <v>0</v>
      </c>
      <c r="QLY65" s="1366">
        <f t="shared" ref="QLY65" si="5938">QLY59*$C$64*$C$65</f>
        <v>0</v>
      </c>
      <c r="QMA65" s="1366">
        <f t="shared" ref="QMA65" si="5939">QMA59*$C$64*$C$65</f>
        <v>0</v>
      </c>
      <c r="QMC65" s="1366">
        <f t="shared" ref="QMC65" si="5940">QMC59*$C$64*$C$65</f>
        <v>0</v>
      </c>
      <c r="QME65" s="1366">
        <f t="shared" ref="QME65" si="5941">QME59*$C$64*$C$65</f>
        <v>0</v>
      </c>
      <c r="QMG65" s="1366">
        <f t="shared" ref="QMG65" si="5942">QMG59*$C$64*$C$65</f>
        <v>0</v>
      </c>
      <c r="QMI65" s="1366">
        <f t="shared" ref="QMI65" si="5943">QMI59*$C$64*$C$65</f>
        <v>0</v>
      </c>
      <c r="QMK65" s="1366">
        <f t="shared" ref="QMK65" si="5944">QMK59*$C$64*$C$65</f>
        <v>0</v>
      </c>
      <c r="QMM65" s="1366">
        <f t="shared" ref="QMM65" si="5945">QMM59*$C$64*$C$65</f>
        <v>0</v>
      </c>
      <c r="QMO65" s="1366">
        <f t="shared" ref="QMO65" si="5946">QMO59*$C$64*$C$65</f>
        <v>0</v>
      </c>
      <c r="QMQ65" s="1366">
        <f t="shared" ref="QMQ65" si="5947">QMQ59*$C$64*$C$65</f>
        <v>0</v>
      </c>
      <c r="QMS65" s="1366">
        <f t="shared" ref="QMS65" si="5948">QMS59*$C$64*$C$65</f>
        <v>0</v>
      </c>
      <c r="QMU65" s="1366">
        <f t="shared" ref="QMU65" si="5949">QMU59*$C$64*$C$65</f>
        <v>0</v>
      </c>
      <c r="QMW65" s="1366">
        <f t="shared" ref="QMW65" si="5950">QMW59*$C$64*$C$65</f>
        <v>0</v>
      </c>
      <c r="QMY65" s="1366">
        <f t="shared" ref="QMY65" si="5951">QMY59*$C$64*$C$65</f>
        <v>0</v>
      </c>
      <c r="QNA65" s="1366">
        <f t="shared" ref="QNA65" si="5952">QNA59*$C$64*$C$65</f>
        <v>0</v>
      </c>
      <c r="QNC65" s="1366">
        <f t="shared" ref="QNC65" si="5953">QNC59*$C$64*$C$65</f>
        <v>0</v>
      </c>
      <c r="QNE65" s="1366">
        <f t="shared" ref="QNE65" si="5954">QNE59*$C$64*$C$65</f>
        <v>0</v>
      </c>
      <c r="QNG65" s="1366">
        <f t="shared" ref="QNG65" si="5955">QNG59*$C$64*$C$65</f>
        <v>0</v>
      </c>
      <c r="QNI65" s="1366">
        <f t="shared" ref="QNI65" si="5956">QNI59*$C$64*$C$65</f>
        <v>0</v>
      </c>
      <c r="QNK65" s="1366">
        <f t="shared" ref="QNK65" si="5957">QNK59*$C$64*$C$65</f>
        <v>0</v>
      </c>
      <c r="QNM65" s="1366">
        <f t="shared" ref="QNM65" si="5958">QNM59*$C$64*$C$65</f>
        <v>0</v>
      </c>
      <c r="QNO65" s="1366">
        <f t="shared" ref="QNO65" si="5959">QNO59*$C$64*$C$65</f>
        <v>0</v>
      </c>
      <c r="QNQ65" s="1366">
        <f t="shared" ref="QNQ65" si="5960">QNQ59*$C$64*$C$65</f>
        <v>0</v>
      </c>
      <c r="QNS65" s="1366">
        <f t="shared" ref="QNS65" si="5961">QNS59*$C$64*$C$65</f>
        <v>0</v>
      </c>
      <c r="QNU65" s="1366">
        <f t="shared" ref="QNU65" si="5962">QNU59*$C$64*$C$65</f>
        <v>0</v>
      </c>
      <c r="QNW65" s="1366">
        <f t="shared" ref="QNW65" si="5963">QNW59*$C$64*$C$65</f>
        <v>0</v>
      </c>
      <c r="QNY65" s="1366">
        <f t="shared" ref="QNY65" si="5964">QNY59*$C$64*$C$65</f>
        <v>0</v>
      </c>
      <c r="QOA65" s="1366">
        <f t="shared" ref="QOA65" si="5965">QOA59*$C$64*$C$65</f>
        <v>0</v>
      </c>
      <c r="QOC65" s="1366">
        <f t="shared" ref="QOC65" si="5966">QOC59*$C$64*$C$65</f>
        <v>0</v>
      </c>
      <c r="QOE65" s="1366">
        <f t="shared" ref="QOE65" si="5967">QOE59*$C$64*$C$65</f>
        <v>0</v>
      </c>
      <c r="QOG65" s="1366">
        <f t="shared" ref="QOG65" si="5968">QOG59*$C$64*$C$65</f>
        <v>0</v>
      </c>
      <c r="QOI65" s="1366">
        <f t="shared" ref="QOI65" si="5969">QOI59*$C$64*$C$65</f>
        <v>0</v>
      </c>
      <c r="QOK65" s="1366">
        <f t="shared" ref="QOK65" si="5970">QOK59*$C$64*$C$65</f>
        <v>0</v>
      </c>
      <c r="QOM65" s="1366">
        <f t="shared" ref="QOM65" si="5971">QOM59*$C$64*$C$65</f>
        <v>0</v>
      </c>
      <c r="QOO65" s="1366">
        <f t="shared" ref="QOO65" si="5972">QOO59*$C$64*$C$65</f>
        <v>0</v>
      </c>
      <c r="QOQ65" s="1366">
        <f t="shared" ref="QOQ65" si="5973">QOQ59*$C$64*$C$65</f>
        <v>0</v>
      </c>
      <c r="QOS65" s="1366">
        <f t="shared" ref="QOS65" si="5974">QOS59*$C$64*$C$65</f>
        <v>0</v>
      </c>
      <c r="QOU65" s="1366">
        <f t="shared" ref="QOU65" si="5975">QOU59*$C$64*$C$65</f>
        <v>0</v>
      </c>
      <c r="QOW65" s="1366">
        <f t="shared" ref="QOW65" si="5976">QOW59*$C$64*$C$65</f>
        <v>0</v>
      </c>
      <c r="QOY65" s="1366">
        <f t="shared" ref="QOY65" si="5977">QOY59*$C$64*$C$65</f>
        <v>0</v>
      </c>
      <c r="QPA65" s="1366">
        <f t="shared" ref="QPA65" si="5978">QPA59*$C$64*$C$65</f>
        <v>0</v>
      </c>
      <c r="QPC65" s="1366">
        <f t="shared" ref="QPC65" si="5979">QPC59*$C$64*$C$65</f>
        <v>0</v>
      </c>
      <c r="QPE65" s="1366">
        <f t="shared" ref="QPE65" si="5980">QPE59*$C$64*$C$65</f>
        <v>0</v>
      </c>
      <c r="QPG65" s="1366">
        <f t="shared" ref="QPG65" si="5981">QPG59*$C$64*$C$65</f>
        <v>0</v>
      </c>
      <c r="QPI65" s="1366">
        <f t="shared" ref="QPI65" si="5982">QPI59*$C$64*$C$65</f>
        <v>0</v>
      </c>
      <c r="QPK65" s="1366">
        <f t="shared" ref="QPK65" si="5983">QPK59*$C$64*$C$65</f>
        <v>0</v>
      </c>
      <c r="QPM65" s="1366">
        <f t="shared" ref="QPM65" si="5984">QPM59*$C$64*$C$65</f>
        <v>0</v>
      </c>
      <c r="QPO65" s="1366">
        <f t="shared" ref="QPO65" si="5985">QPO59*$C$64*$C$65</f>
        <v>0</v>
      </c>
      <c r="QPQ65" s="1366">
        <f t="shared" ref="QPQ65" si="5986">QPQ59*$C$64*$C$65</f>
        <v>0</v>
      </c>
      <c r="QPS65" s="1366">
        <f t="shared" ref="QPS65" si="5987">QPS59*$C$64*$C$65</f>
        <v>0</v>
      </c>
      <c r="QPU65" s="1366">
        <f t="shared" ref="QPU65" si="5988">QPU59*$C$64*$C$65</f>
        <v>0</v>
      </c>
      <c r="QPW65" s="1366">
        <f t="shared" ref="QPW65" si="5989">QPW59*$C$64*$C$65</f>
        <v>0</v>
      </c>
      <c r="QPY65" s="1366">
        <f t="shared" ref="QPY65" si="5990">QPY59*$C$64*$C$65</f>
        <v>0</v>
      </c>
      <c r="QQA65" s="1366">
        <f t="shared" ref="QQA65" si="5991">QQA59*$C$64*$C$65</f>
        <v>0</v>
      </c>
      <c r="QQC65" s="1366">
        <f t="shared" ref="QQC65" si="5992">QQC59*$C$64*$C$65</f>
        <v>0</v>
      </c>
      <c r="QQE65" s="1366">
        <f t="shared" ref="QQE65" si="5993">QQE59*$C$64*$C$65</f>
        <v>0</v>
      </c>
      <c r="QQG65" s="1366">
        <f t="shared" ref="QQG65" si="5994">QQG59*$C$64*$C$65</f>
        <v>0</v>
      </c>
      <c r="QQI65" s="1366">
        <f t="shared" ref="QQI65" si="5995">QQI59*$C$64*$C$65</f>
        <v>0</v>
      </c>
      <c r="QQK65" s="1366">
        <f t="shared" ref="QQK65" si="5996">QQK59*$C$64*$C$65</f>
        <v>0</v>
      </c>
      <c r="QQM65" s="1366">
        <f t="shared" ref="QQM65" si="5997">QQM59*$C$64*$C$65</f>
        <v>0</v>
      </c>
      <c r="QQO65" s="1366">
        <f t="shared" ref="QQO65" si="5998">QQO59*$C$64*$C$65</f>
        <v>0</v>
      </c>
      <c r="QQQ65" s="1366">
        <f t="shared" ref="QQQ65" si="5999">QQQ59*$C$64*$C$65</f>
        <v>0</v>
      </c>
      <c r="QQS65" s="1366">
        <f t="shared" ref="QQS65" si="6000">QQS59*$C$64*$C$65</f>
        <v>0</v>
      </c>
      <c r="QQU65" s="1366">
        <f t="shared" ref="QQU65" si="6001">QQU59*$C$64*$C$65</f>
        <v>0</v>
      </c>
      <c r="QQW65" s="1366">
        <f t="shared" ref="QQW65" si="6002">QQW59*$C$64*$C$65</f>
        <v>0</v>
      </c>
      <c r="QQY65" s="1366">
        <f t="shared" ref="QQY65" si="6003">QQY59*$C$64*$C$65</f>
        <v>0</v>
      </c>
      <c r="QRA65" s="1366">
        <f t="shared" ref="QRA65" si="6004">QRA59*$C$64*$C$65</f>
        <v>0</v>
      </c>
      <c r="QRC65" s="1366">
        <f t="shared" ref="QRC65" si="6005">QRC59*$C$64*$C$65</f>
        <v>0</v>
      </c>
      <c r="QRE65" s="1366">
        <f t="shared" ref="QRE65" si="6006">QRE59*$C$64*$C$65</f>
        <v>0</v>
      </c>
      <c r="QRG65" s="1366">
        <f t="shared" ref="QRG65" si="6007">QRG59*$C$64*$C$65</f>
        <v>0</v>
      </c>
      <c r="QRI65" s="1366">
        <f t="shared" ref="QRI65" si="6008">QRI59*$C$64*$C$65</f>
        <v>0</v>
      </c>
      <c r="QRK65" s="1366">
        <f t="shared" ref="QRK65" si="6009">QRK59*$C$64*$C$65</f>
        <v>0</v>
      </c>
      <c r="QRM65" s="1366">
        <f t="shared" ref="QRM65" si="6010">QRM59*$C$64*$C$65</f>
        <v>0</v>
      </c>
      <c r="QRO65" s="1366">
        <f t="shared" ref="QRO65" si="6011">QRO59*$C$64*$C$65</f>
        <v>0</v>
      </c>
      <c r="QRQ65" s="1366">
        <f t="shared" ref="QRQ65" si="6012">QRQ59*$C$64*$C$65</f>
        <v>0</v>
      </c>
      <c r="QRS65" s="1366">
        <f t="shared" ref="QRS65" si="6013">QRS59*$C$64*$C$65</f>
        <v>0</v>
      </c>
      <c r="QRU65" s="1366">
        <f t="shared" ref="QRU65" si="6014">QRU59*$C$64*$C$65</f>
        <v>0</v>
      </c>
      <c r="QRW65" s="1366">
        <f t="shared" ref="QRW65" si="6015">QRW59*$C$64*$C$65</f>
        <v>0</v>
      </c>
      <c r="QRY65" s="1366">
        <f t="shared" ref="QRY65" si="6016">QRY59*$C$64*$C$65</f>
        <v>0</v>
      </c>
      <c r="QSA65" s="1366">
        <f t="shared" ref="QSA65" si="6017">QSA59*$C$64*$C$65</f>
        <v>0</v>
      </c>
      <c r="QSC65" s="1366">
        <f t="shared" ref="QSC65" si="6018">QSC59*$C$64*$C$65</f>
        <v>0</v>
      </c>
      <c r="QSE65" s="1366">
        <f t="shared" ref="QSE65" si="6019">QSE59*$C$64*$C$65</f>
        <v>0</v>
      </c>
      <c r="QSG65" s="1366">
        <f t="shared" ref="QSG65" si="6020">QSG59*$C$64*$C$65</f>
        <v>0</v>
      </c>
      <c r="QSI65" s="1366">
        <f t="shared" ref="QSI65" si="6021">QSI59*$C$64*$C$65</f>
        <v>0</v>
      </c>
      <c r="QSK65" s="1366">
        <f t="shared" ref="QSK65" si="6022">QSK59*$C$64*$C$65</f>
        <v>0</v>
      </c>
      <c r="QSM65" s="1366">
        <f t="shared" ref="QSM65" si="6023">QSM59*$C$64*$C$65</f>
        <v>0</v>
      </c>
      <c r="QSO65" s="1366">
        <f t="shared" ref="QSO65" si="6024">QSO59*$C$64*$C$65</f>
        <v>0</v>
      </c>
      <c r="QSQ65" s="1366">
        <f t="shared" ref="QSQ65" si="6025">QSQ59*$C$64*$C$65</f>
        <v>0</v>
      </c>
      <c r="QSS65" s="1366">
        <f t="shared" ref="QSS65" si="6026">QSS59*$C$64*$C$65</f>
        <v>0</v>
      </c>
      <c r="QSU65" s="1366">
        <f t="shared" ref="QSU65" si="6027">QSU59*$C$64*$C$65</f>
        <v>0</v>
      </c>
      <c r="QSW65" s="1366">
        <f t="shared" ref="QSW65" si="6028">QSW59*$C$64*$C$65</f>
        <v>0</v>
      </c>
      <c r="QSY65" s="1366">
        <f t="shared" ref="QSY65" si="6029">QSY59*$C$64*$C$65</f>
        <v>0</v>
      </c>
      <c r="QTA65" s="1366">
        <f t="shared" ref="QTA65" si="6030">QTA59*$C$64*$C$65</f>
        <v>0</v>
      </c>
      <c r="QTC65" s="1366">
        <f t="shared" ref="QTC65" si="6031">QTC59*$C$64*$C$65</f>
        <v>0</v>
      </c>
      <c r="QTE65" s="1366">
        <f t="shared" ref="QTE65" si="6032">QTE59*$C$64*$C$65</f>
        <v>0</v>
      </c>
      <c r="QTG65" s="1366">
        <f t="shared" ref="QTG65" si="6033">QTG59*$C$64*$C$65</f>
        <v>0</v>
      </c>
      <c r="QTI65" s="1366">
        <f t="shared" ref="QTI65" si="6034">QTI59*$C$64*$C$65</f>
        <v>0</v>
      </c>
      <c r="QTK65" s="1366">
        <f t="shared" ref="QTK65" si="6035">QTK59*$C$64*$C$65</f>
        <v>0</v>
      </c>
      <c r="QTM65" s="1366">
        <f t="shared" ref="QTM65" si="6036">QTM59*$C$64*$C$65</f>
        <v>0</v>
      </c>
      <c r="QTO65" s="1366">
        <f t="shared" ref="QTO65" si="6037">QTO59*$C$64*$C$65</f>
        <v>0</v>
      </c>
      <c r="QTQ65" s="1366">
        <f t="shared" ref="QTQ65" si="6038">QTQ59*$C$64*$C$65</f>
        <v>0</v>
      </c>
      <c r="QTS65" s="1366">
        <f t="shared" ref="QTS65" si="6039">QTS59*$C$64*$C$65</f>
        <v>0</v>
      </c>
      <c r="QTU65" s="1366">
        <f t="shared" ref="QTU65" si="6040">QTU59*$C$64*$C$65</f>
        <v>0</v>
      </c>
      <c r="QTW65" s="1366">
        <f t="shared" ref="QTW65" si="6041">QTW59*$C$64*$C$65</f>
        <v>0</v>
      </c>
      <c r="QTY65" s="1366">
        <f t="shared" ref="QTY65" si="6042">QTY59*$C$64*$C$65</f>
        <v>0</v>
      </c>
      <c r="QUA65" s="1366">
        <f t="shared" ref="QUA65" si="6043">QUA59*$C$64*$C$65</f>
        <v>0</v>
      </c>
      <c r="QUC65" s="1366">
        <f t="shared" ref="QUC65" si="6044">QUC59*$C$64*$C$65</f>
        <v>0</v>
      </c>
      <c r="QUE65" s="1366">
        <f t="shared" ref="QUE65" si="6045">QUE59*$C$64*$C$65</f>
        <v>0</v>
      </c>
      <c r="QUG65" s="1366">
        <f t="shared" ref="QUG65" si="6046">QUG59*$C$64*$C$65</f>
        <v>0</v>
      </c>
      <c r="QUI65" s="1366">
        <f t="shared" ref="QUI65" si="6047">QUI59*$C$64*$C$65</f>
        <v>0</v>
      </c>
      <c r="QUK65" s="1366">
        <f t="shared" ref="QUK65" si="6048">QUK59*$C$64*$C$65</f>
        <v>0</v>
      </c>
      <c r="QUM65" s="1366">
        <f t="shared" ref="QUM65" si="6049">QUM59*$C$64*$C$65</f>
        <v>0</v>
      </c>
      <c r="QUO65" s="1366">
        <f t="shared" ref="QUO65" si="6050">QUO59*$C$64*$C$65</f>
        <v>0</v>
      </c>
      <c r="QUQ65" s="1366">
        <f t="shared" ref="QUQ65" si="6051">QUQ59*$C$64*$C$65</f>
        <v>0</v>
      </c>
      <c r="QUS65" s="1366">
        <f t="shared" ref="QUS65" si="6052">QUS59*$C$64*$C$65</f>
        <v>0</v>
      </c>
      <c r="QUU65" s="1366">
        <f t="shared" ref="QUU65" si="6053">QUU59*$C$64*$C$65</f>
        <v>0</v>
      </c>
      <c r="QUW65" s="1366">
        <f t="shared" ref="QUW65" si="6054">QUW59*$C$64*$C$65</f>
        <v>0</v>
      </c>
      <c r="QUY65" s="1366">
        <f t="shared" ref="QUY65" si="6055">QUY59*$C$64*$C$65</f>
        <v>0</v>
      </c>
      <c r="QVA65" s="1366">
        <f t="shared" ref="QVA65" si="6056">QVA59*$C$64*$C$65</f>
        <v>0</v>
      </c>
      <c r="QVC65" s="1366">
        <f t="shared" ref="QVC65" si="6057">QVC59*$C$64*$C$65</f>
        <v>0</v>
      </c>
      <c r="QVE65" s="1366">
        <f t="shared" ref="QVE65" si="6058">QVE59*$C$64*$C$65</f>
        <v>0</v>
      </c>
      <c r="QVG65" s="1366">
        <f t="shared" ref="QVG65" si="6059">QVG59*$C$64*$C$65</f>
        <v>0</v>
      </c>
      <c r="QVI65" s="1366">
        <f t="shared" ref="QVI65" si="6060">QVI59*$C$64*$C$65</f>
        <v>0</v>
      </c>
      <c r="QVK65" s="1366">
        <f t="shared" ref="QVK65" si="6061">QVK59*$C$64*$C$65</f>
        <v>0</v>
      </c>
      <c r="QVM65" s="1366">
        <f t="shared" ref="QVM65" si="6062">QVM59*$C$64*$C$65</f>
        <v>0</v>
      </c>
      <c r="QVO65" s="1366">
        <f t="shared" ref="QVO65" si="6063">QVO59*$C$64*$C$65</f>
        <v>0</v>
      </c>
      <c r="QVQ65" s="1366">
        <f t="shared" ref="QVQ65" si="6064">QVQ59*$C$64*$C$65</f>
        <v>0</v>
      </c>
      <c r="QVS65" s="1366">
        <f t="shared" ref="QVS65" si="6065">QVS59*$C$64*$C$65</f>
        <v>0</v>
      </c>
      <c r="QVU65" s="1366">
        <f t="shared" ref="QVU65" si="6066">QVU59*$C$64*$C$65</f>
        <v>0</v>
      </c>
      <c r="QVW65" s="1366">
        <f t="shared" ref="QVW65" si="6067">QVW59*$C$64*$C$65</f>
        <v>0</v>
      </c>
      <c r="QVY65" s="1366">
        <f t="shared" ref="QVY65" si="6068">QVY59*$C$64*$C$65</f>
        <v>0</v>
      </c>
      <c r="QWA65" s="1366">
        <f t="shared" ref="QWA65" si="6069">QWA59*$C$64*$C$65</f>
        <v>0</v>
      </c>
      <c r="QWC65" s="1366">
        <f t="shared" ref="QWC65" si="6070">QWC59*$C$64*$C$65</f>
        <v>0</v>
      </c>
      <c r="QWE65" s="1366">
        <f t="shared" ref="QWE65" si="6071">QWE59*$C$64*$C$65</f>
        <v>0</v>
      </c>
      <c r="QWG65" s="1366">
        <f t="shared" ref="QWG65" si="6072">QWG59*$C$64*$C$65</f>
        <v>0</v>
      </c>
      <c r="QWI65" s="1366">
        <f t="shared" ref="QWI65" si="6073">QWI59*$C$64*$C$65</f>
        <v>0</v>
      </c>
      <c r="QWK65" s="1366">
        <f t="shared" ref="QWK65" si="6074">QWK59*$C$64*$C$65</f>
        <v>0</v>
      </c>
      <c r="QWM65" s="1366">
        <f t="shared" ref="QWM65" si="6075">QWM59*$C$64*$C$65</f>
        <v>0</v>
      </c>
      <c r="QWO65" s="1366">
        <f t="shared" ref="QWO65" si="6076">QWO59*$C$64*$C$65</f>
        <v>0</v>
      </c>
      <c r="QWQ65" s="1366">
        <f t="shared" ref="QWQ65" si="6077">QWQ59*$C$64*$C$65</f>
        <v>0</v>
      </c>
      <c r="QWS65" s="1366">
        <f t="shared" ref="QWS65" si="6078">QWS59*$C$64*$C$65</f>
        <v>0</v>
      </c>
      <c r="QWU65" s="1366">
        <f t="shared" ref="QWU65" si="6079">QWU59*$C$64*$C$65</f>
        <v>0</v>
      </c>
      <c r="QWW65" s="1366">
        <f t="shared" ref="QWW65" si="6080">QWW59*$C$64*$C$65</f>
        <v>0</v>
      </c>
      <c r="QWY65" s="1366">
        <f t="shared" ref="QWY65" si="6081">QWY59*$C$64*$C$65</f>
        <v>0</v>
      </c>
      <c r="QXA65" s="1366">
        <f t="shared" ref="QXA65" si="6082">QXA59*$C$64*$C$65</f>
        <v>0</v>
      </c>
      <c r="QXC65" s="1366">
        <f t="shared" ref="QXC65" si="6083">QXC59*$C$64*$C$65</f>
        <v>0</v>
      </c>
      <c r="QXE65" s="1366">
        <f t="shared" ref="QXE65" si="6084">QXE59*$C$64*$C$65</f>
        <v>0</v>
      </c>
      <c r="QXG65" s="1366">
        <f t="shared" ref="QXG65" si="6085">QXG59*$C$64*$C$65</f>
        <v>0</v>
      </c>
      <c r="QXI65" s="1366">
        <f t="shared" ref="QXI65" si="6086">QXI59*$C$64*$C$65</f>
        <v>0</v>
      </c>
      <c r="QXK65" s="1366">
        <f t="shared" ref="QXK65" si="6087">QXK59*$C$64*$C$65</f>
        <v>0</v>
      </c>
      <c r="QXM65" s="1366">
        <f t="shared" ref="QXM65" si="6088">QXM59*$C$64*$C$65</f>
        <v>0</v>
      </c>
      <c r="QXO65" s="1366">
        <f t="shared" ref="QXO65" si="6089">QXO59*$C$64*$C$65</f>
        <v>0</v>
      </c>
      <c r="QXQ65" s="1366">
        <f t="shared" ref="QXQ65" si="6090">QXQ59*$C$64*$C$65</f>
        <v>0</v>
      </c>
      <c r="QXS65" s="1366">
        <f t="shared" ref="QXS65" si="6091">QXS59*$C$64*$C$65</f>
        <v>0</v>
      </c>
      <c r="QXU65" s="1366">
        <f t="shared" ref="QXU65" si="6092">QXU59*$C$64*$C$65</f>
        <v>0</v>
      </c>
      <c r="QXW65" s="1366">
        <f t="shared" ref="QXW65" si="6093">QXW59*$C$64*$C$65</f>
        <v>0</v>
      </c>
      <c r="QXY65" s="1366">
        <f t="shared" ref="QXY65" si="6094">QXY59*$C$64*$C$65</f>
        <v>0</v>
      </c>
      <c r="QYA65" s="1366">
        <f t="shared" ref="QYA65" si="6095">QYA59*$C$64*$C$65</f>
        <v>0</v>
      </c>
      <c r="QYC65" s="1366">
        <f t="shared" ref="QYC65" si="6096">QYC59*$C$64*$C$65</f>
        <v>0</v>
      </c>
      <c r="QYE65" s="1366">
        <f t="shared" ref="QYE65" si="6097">QYE59*$C$64*$C$65</f>
        <v>0</v>
      </c>
      <c r="QYG65" s="1366">
        <f t="shared" ref="QYG65" si="6098">QYG59*$C$64*$C$65</f>
        <v>0</v>
      </c>
      <c r="QYI65" s="1366">
        <f t="shared" ref="QYI65" si="6099">QYI59*$C$64*$C$65</f>
        <v>0</v>
      </c>
      <c r="QYK65" s="1366">
        <f t="shared" ref="QYK65" si="6100">QYK59*$C$64*$C$65</f>
        <v>0</v>
      </c>
      <c r="QYM65" s="1366">
        <f t="shared" ref="QYM65" si="6101">QYM59*$C$64*$C$65</f>
        <v>0</v>
      </c>
      <c r="QYO65" s="1366">
        <f t="shared" ref="QYO65" si="6102">QYO59*$C$64*$C$65</f>
        <v>0</v>
      </c>
      <c r="QYQ65" s="1366">
        <f t="shared" ref="QYQ65" si="6103">QYQ59*$C$64*$C$65</f>
        <v>0</v>
      </c>
      <c r="QYS65" s="1366">
        <f t="shared" ref="QYS65" si="6104">QYS59*$C$64*$C$65</f>
        <v>0</v>
      </c>
      <c r="QYU65" s="1366">
        <f t="shared" ref="QYU65" si="6105">QYU59*$C$64*$C$65</f>
        <v>0</v>
      </c>
      <c r="QYW65" s="1366">
        <f t="shared" ref="QYW65" si="6106">QYW59*$C$64*$C$65</f>
        <v>0</v>
      </c>
      <c r="QYY65" s="1366">
        <f t="shared" ref="QYY65" si="6107">QYY59*$C$64*$C$65</f>
        <v>0</v>
      </c>
      <c r="QZA65" s="1366">
        <f t="shared" ref="QZA65" si="6108">QZA59*$C$64*$C$65</f>
        <v>0</v>
      </c>
      <c r="QZC65" s="1366">
        <f t="shared" ref="QZC65" si="6109">QZC59*$C$64*$C$65</f>
        <v>0</v>
      </c>
      <c r="QZE65" s="1366">
        <f t="shared" ref="QZE65" si="6110">QZE59*$C$64*$C$65</f>
        <v>0</v>
      </c>
      <c r="QZG65" s="1366">
        <f t="shared" ref="QZG65" si="6111">QZG59*$C$64*$C$65</f>
        <v>0</v>
      </c>
      <c r="QZI65" s="1366">
        <f t="shared" ref="QZI65" si="6112">QZI59*$C$64*$C$65</f>
        <v>0</v>
      </c>
      <c r="QZK65" s="1366">
        <f t="shared" ref="QZK65" si="6113">QZK59*$C$64*$C$65</f>
        <v>0</v>
      </c>
      <c r="QZM65" s="1366">
        <f t="shared" ref="QZM65" si="6114">QZM59*$C$64*$C$65</f>
        <v>0</v>
      </c>
      <c r="QZO65" s="1366">
        <f t="shared" ref="QZO65" si="6115">QZO59*$C$64*$C$65</f>
        <v>0</v>
      </c>
      <c r="QZQ65" s="1366">
        <f t="shared" ref="QZQ65" si="6116">QZQ59*$C$64*$C$65</f>
        <v>0</v>
      </c>
      <c r="QZS65" s="1366">
        <f t="shared" ref="QZS65" si="6117">QZS59*$C$64*$C$65</f>
        <v>0</v>
      </c>
      <c r="QZU65" s="1366">
        <f t="shared" ref="QZU65" si="6118">QZU59*$C$64*$C$65</f>
        <v>0</v>
      </c>
      <c r="QZW65" s="1366">
        <f t="shared" ref="QZW65" si="6119">QZW59*$C$64*$C$65</f>
        <v>0</v>
      </c>
      <c r="QZY65" s="1366">
        <f t="shared" ref="QZY65" si="6120">QZY59*$C$64*$C$65</f>
        <v>0</v>
      </c>
      <c r="RAA65" s="1366">
        <f t="shared" ref="RAA65" si="6121">RAA59*$C$64*$C$65</f>
        <v>0</v>
      </c>
      <c r="RAC65" s="1366">
        <f t="shared" ref="RAC65" si="6122">RAC59*$C$64*$C$65</f>
        <v>0</v>
      </c>
      <c r="RAE65" s="1366">
        <f t="shared" ref="RAE65" si="6123">RAE59*$C$64*$C$65</f>
        <v>0</v>
      </c>
      <c r="RAG65" s="1366">
        <f t="shared" ref="RAG65" si="6124">RAG59*$C$64*$C$65</f>
        <v>0</v>
      </c>
      <c r="RAI65" s="1366">
        <f t="shared" ref="RAI65" si="6125">RAI59*$C$64*$C$65</f>
        <v>0</v>
      </c>
      <c r="RAK65" s="1366">
        <f t="shared" ref="RAK65" si="6126">RAK59*$C$64*$C$65</f>
        <v>0</v>
      </c>
      <c r="RAM65" s="1366">
        <f t="shared" ref="RAM65" si="6127">RAM59*$C$64*$C$65</f>
        <v>0</v>
      </c>
      <c r="RAO65" s="1366">
        <f t="shared" ref="RAO65" si="6128">RAO59*$C$64*$C$65</f>
        <v>0</v>
      </c>
      <c r="RAQ65" s="1366">
        <f t="shared" ref="RAQ65" si="6129">RAQ59*$C$64*$C$65</f>
        <v>0</v>
      </c>
      <c r="RAS65" s="1366">
        <f t="shared" ref="RAS65" si="6130">RAS59*$C$64*$C$65</f>
        <v>0</v>
      </c>
      <c r="RAU65" s="1366">
        <f t="shared" ref="RAU65" si="6131">RAU59*$C$64*$C$65</f>
        <v>0</v>
      </c>
      <c r="RAW65" s="1366">
        <f t="shared" ref="RAW65" si="6132">RAW59*$C$64*$C$65</f>
        <v>0</v>
      </c>
      <c r="RAY65" s="1366">
        <f t="shared" ref="RAY65" si="6133">RAY59*$C$64*$C$65</f>
        <v>0</v>
      </c>
      <c r="RBA65" s="1366">
        <f t="shared" ref="RBA65" si="6134">RBA59*$C$64*$C$65</f>
        <v>0</v>
      </c>
      <c r="RBC65" s="1366">
        <f t="shared" ref="RBC65" si="6135">RBC59*$C$64*$C$65</f>
        <v>0</v>
      </c>
      <c r="RBE65" s="1366">
        <f t="shared" ref="RBE65" si="6136">RBE59*$C$64*$C$65</f>
        <v>0</v>
      </c>
      <c r="RBG65" s="1366">
        <f t="shared" ref="RBG65" si="6137">RBG59*$C$64*$C$65</f>
        <v>0</v>
      </c>
      <c r="RBI65" s="1366">
        <f t="shared" ref="RBI65" si="6138">RBI59*$C$64*$C$65</f>
        <v>0</v>
      </c>
      <c r="RBK65" s="1366">
        <f t="shared" ref="RBK65" si="6139">RBK59*$C$64*$C$65</f>
        <v>0</v>
      </c>
      <c r="RBM65" s="1366">
        <f t="shared" ref="RBM65" si="6140">RBM59*$C$64*$C$65</f>
        <v>0</v>
      </c>
      <c r="RBO65" s="1366">
        <f t="shared" ref="RBO65" si="6141">RBO59*$C$64*$C$65</f>
        <v>0</v>
      </c>
      <c r="RBQ65" s="1366">
        <f t="shared" ref="RBQ65" si="6142">RBQ59*$C$64*$C$65</f>
        <v>0</v>
      </c>
      <c r="RBS65" s="1366">
        <f t="shared" ref="RBS65" si="6143">RBS59*$C$64*$C$65</f>
        <v>0</v>
      </c>
      <c r="RBU65" s="1366">
        <f t="shared" ref="RBU65" si="6144">RBU59*$C$64*$C$65</f>
        <v>0</v>
      </c>
      <c r="RBW65" s="1366">
        <f t="shared" ref="RBW65" si="6145">RBW59*$C$64*$C$65</f>
        <v>0</v>
      </c>
      <c r="RBY65" s="1366">
        <f t="shared" ref="RBY65" si="6146">RBY59*$C$64*$C$65</f>
        <v>0</v>
      </c>
      <c r="RCA65" s="1366">
        <f t="shared" ref="RCA65" si="6147">RCA59*$C$64*$C$65</f>
        <v>0</v>
      </c>
      <c r="RCC65" s="1366">
        <f t="shared" ref="RCC65" si="6148">RCC59*$C$64*$C$65</f>
        <v>0</v>
      </c>
      <c r="RCE65" s="1366">
        <f t="shared" ref="RCE65" si="6149">RCE59*$C$64*$C$65</f>
        <v>0</v>
      </c>
      <c r="RCG65" s="1366">
        <f t="shared" ref="RCG65" si="6150">RCG59*$C$64*$C$65</f>
        <v>0</v>
      </c>
      <c r="RCI65" s="1366">
        <f t="shared" ref="RCI65" si="6151">RCI59*$C$64*$C$65</f>
        <v>0</v>
      </c>
      <c r="RCK65" s="1366">
        <f t="shared" ref="RCK65" si="6152">RCK59*$C$64*$C$65</f>
        <v>0</v>
      </c>
      <c r="RCM65" s="1366">
        <f t="shared" ref="RCM65" si="6153">RCM59*$C$64*$C$65</f>
        <v>0</v>
      </c>
      <c r="RCO65" s="1366">
        <f t="shared" ref="RCO65" si="6154">RCO59*$C$64*$C$65</f>
        <v>0</v>
      </c>
      <c r="RCQ65" s="1366">
        <f t="shared" ref="RCQ65" si="6155">RCQ59*$C$64*$C$65</f>
        <v>0</v>
      </c>
      <c r="RCS65" s="1366">
        <f t="shared" ref="RCS65" si="6156">RCS59*$C$64*$C$65</f>
        <v>0</v>
      </c>
      <c r="RCU65" s="1366">
        <f t="shared" ref="RCU65" si="6157">RCU59*$C$64*$C$65</f>
        <v>0</v>
      </c>
      <c r="RCW65" s="1366">
        <f t="shared" ref="RCW65" si="6158">RCW59*$C$64*$C$65</f>
        <v>0</v>
      </c>
      <c r="RCY65" s="1366">
        <f t="shared" ref="RCY65" si="6159">RCY59*$C$64*$C$65</f>
        <v>0</v>
      </c>
      <c r="RDA65" s="1366">
        <f t="shared" ref="RDA65" si="6160">RDA59*$C$64*$C$65</f>
        <v>0</v>
      </c>
      <c r="RDC65" s="1366">
        <f t="shared" ref="RDC65" si="6161">RDC59*$C$64*$C$65</f>
        <v>0</v>
      </c>
      <c r="RDE65" s="1366">
        <f t="shared" ref="RDE65" si="6162">RDE59*$C$64*$C$65</f>
        <v>0</v>
      </c>
      <c r="RDG65" s="1366">
        <f t="shared" ref="RDG65" si="6163">RDG59*$C$64*$C$65</f>
        <v>0</v>
      </c>
      <c r="RDI65" s="1366">
        <f t="shared" ref="RDI65" si="6164">RDI59*$C$64*$C$65</f>
        <v>0</v>
      </c>
      <c r="RDK65" s="1366">
        <f t="shared" ref="RDK65" si="6165">RDK59*$C$64*$C$65</f>
        <v>0</v>
      </c>
      <c r="RDM65" s="1366">
        <f t="shared" ref="RDM65" si="6166">RDM59*$C$64*$C$65</f>
        <v>0</v>
      </c>
      <c r="RDO65" s="1366">
        <f t="shared" ref="RDO65" si="6167">RDO59*$C$64*$C$65</f>
        <v>0</v>
      </c>
      <c r="RDQ65" s="1366">
        <f t="shared" ref="RDQ65" si="6168">RDQ59*$C$64*$C$65</f>
        <v>0</v>
      </c>
      <c r="RDS65" s="1366">
        <f t="shared" ref="RDS65" si="6169">RDS59*$C$64*$C$65</f>
        <v>0</v>
      </c>
      <c r="RDU65" s="1366">
        <f t="shared" ref="RDU65" si="6170">RDU59*$C$64*$C$65</f>
        <v>0</v>
      </c>
      <c r="RDW65" s="1366">
        <f t="shared" ref="RDW65" si="6171">RDW59*$C$64*$C$65</f>
        <v>0</v>
      </c>
      <c r="RDY65" s="1366">
        <f t="shared" ref="RDY65" si="6172">RDY59*$C$64*$C$65</f>
        <v>0</v>
      </c>
      <c r="REA65" s="1366">
        <f t="shared" ref="REA65" si="6173">REA59*$C$64*$C$65</f>
        <v>0</v>
      </c>
      <c r="REC65" s="1366">
        <f t="shared" ref="REC65" si="6174">REC59*$C$64*$C$65</f>
        <v>0</v>
      </c>
      <c r="REE65" s="1366">
        <f t="shared" ref="REE65" si="6175">REE59*$C$64*$C$65</f>
        <v>0</v>
      </c>
      <c r="REG65" s="1366">
        <f t="shared" ref="REG65" si="6176">REG59*$C$64*$C$65</f>
        <v>0</v>
      </c>
      <c r="REI65" s="1366">
        <f t="shared" ref="REI65" si="6177">REI59*$C$64*$C$65</f>
        <v>0</v>
      </c>
      <c r="REK65" s="1366">
        <f t="shared" ref="REK65" si="6178">REK59*$C$64*$C$65</f>
        <v>0</v>
      </c>
      <c r="REM65" s="1366">
        <f t="shared" ref="REM65" si="6179">REM59*$C$64*$C$65</f>
        <v>0</v>
      </c>
      <c r="REO65" s="1366">
        <f t="shared" ref="REO65" si="6180">REO59*$C$64*$C$65</f>
        <v>0</v>
      </c>
      <c r="REQ65" s="1366">
        <f t="shared" ref="REQ65" si="6181">REQ59*$C$64*$C$65</f>
        <v>0</v>
      </c>
      <c r="RES65" s="1366">
        <f t="shared" ref="RES65" si="6182">RES59*$C$64*$C$65</f>
        <v>0</v>
      </c>
      <c r="REU65" s="1366">
        <f t="shared" ref="REU65" si="6183">REU59*$C$64*$C$65</f>
        <v>0</v>
      </c>
      <c r="REW65" s="1366">
        <f t="shared" ref="REW65" si="6184">REW59*$C$64*$C$65</f>
        <v>0</v>
      </c>
      <c r="REY65" s="1366">
        <f t="shared" ref="REY65" si="6185">REY59*$C$64*$C$65</f>
        <v>0</v>
      </c>
      <c r="RFA65" s="1366">
        <f t="shared" ref="RFA65" si="6186">RFA59*$C$64*$C$65</f>
        <v>0</v>
      </c>
      <c r="RFC65" s="1366">
        <f t="shared" ref="RFC65" si="6187">RFC59*$C$64*$C$65</f>
        <v>0</v>
      </c>
      <c r="RFE65" s="1366">
        <f t="shared" ref="RFE65" si="6188">RFE59*$C$64*$C$65</f>
        <v>0</v>
      </c>
      <c r="RFG65" s="1366">
        <f t="shared" ref="RFG65" si="6189">RFG59*$C$64*$C$65</f>
        <v>0</v>
      </c>
      <c r="RFI65" s="1366">
        <f t="shared" ref="RFI65" si="6190">RFI59*$C$64*$C$65</f>
        <v>0</v>
      </c>
      <c r="RFK65" s="1366">
        <f t="shared" ref="RFK65" si="6191">RFK59*$C$64*$C$65</f>
        <v>0</v>
      </c>
      <c r="RFM65" s="1366">
        <f t="shared" ref="RFM65" si="6192">RFM59*$C$64*$C$65</f>
        <v>0</v>
      </c>
      <c r="RFO65" s="1366">
        <f t="shared" ref="RFO65" si="6193">RFO59*$C$64*$C$65</f>
        <v>0</v>
      </c>
      <c r="RFQ65" s="1366">
        <f t="shared" ref="RFQ65" si="6194">RFQ59*$C$64*$C$65</f>
        <v>0</v>
      </c>
      <c r="RFS65" s="1366">
        <f t="shared" ref="RFS65" si="6195">RFS59*$C$64*$C$65</f>
        <v>0</v>
      </c>
      <c r="RFU65" s="1366">
        <f t="shared" ref="RFU65" si="6196">RFU59*$C$64*$C$65</f>
        <v>0</v>
      </c>
      <c r="RFW65" s="1366">
        <f t="shared" ref="RFW65" si="6197">RFW59*$C$64*$C$65</f>
        <v>0</v>
      </c>
      <c r="RFY65" s="1366">
        <f t="shared" ref="RFY65" si="6198">RFY59*$C$64*$C$65</f>
        <v>0</v>
      </c>
      <c r="RGA65" s="1366">
        <f t="shared" ref="RGA65" si="6199">RGA59*$C$64*$C$65</f>
        <v>0</v>
      </c>
      <c r="RGC65" s="1366">
        <f t="shared" ref="RGC65" si="6200">RGC59*$C$64*$C$65</f>
        <v>0</v>
      </c>
      <c r="RGE65" s="1366">
        <f t="shared" ref="RGE65" si="6201">RGE59*$C$64*$C$65</f>
        <v>0</v>
      </c>
      <c r="RGG65" s="1366">
        <f t="shared" ref="RGG65" si="6202">RGG59*$C$64*$C$65</f>
        <v>0</v>
      </c>
      <c r="RGI65" s="1366">
        <f t="shared" ref="RGI65" si="6203">RGI59*$C$64*$C$65</f>
        <v>0</v>
      </c>
      <c r="RGK65" s="1366">
        <f t="shared" ref="RGK65" si="6204">RGK59*$C$64*$C$65</f>
        <v>0</v>
      </c>
      <c r="RGM65" s="1366">
        <f t="shared" ref="RGM65" si="6205">RGM59*$C$64*$C$65</f>
        <v>0</v>
      </c>
      <c r="RGO65" s="1366">
        <f t="shared" ref="RGO65" si="6206">RGO59*$C$64*$C$65</f>
        <v>0</v>
      </c>
      <c r="RGQ65" s="1366">
        <f t="shared" ref="RGQ65" si="6207">RGQ59*$C$64*$C$65</f>
        <v>0</v>
      </c>
      <c r="RGS65" s="1366">
        <f t="shared" ref="RGS65" si="6208">RGS59*$C$64*$C$65</f>
        <v>0</v>
      </c>
      <c r="RGU65" s="1366">
        <f t="shared" ref="RGU65" si="6209">RGU59*$C$64*$C$65</f>
        <v>0</v>
      </c>
      <c r="RGW65" s="1366">
        <f t="shared" ref="RGW65" si="6210">RGW59*$C$64*$C$65</f>
        <v>0</v>
      </c>
      <c r="RGY65" s="1366">
        <f t="shared" ref="RGY65" si="6211">RGY59*$C$64*$C$65</f>
        <v>0</v>
      </c>
      <c r="RHA65" s="1366">
        <f t="shared" ref="RHA65" si="6212">RHA59*$C$64*$C$65</f>
        <v>0</v>
      </c>
      <c r="RHC65" s="1366">
        <f t="shared" ref="RHC65" si="6213">RHC59*$C$64*$C$65</f>
        <v>0</v>
      </c>
      <c r="RHE65" s="1366">
        <f t="shared" ref="RHE65" si="6214">RHE59*$C$64*$C$65</f>
        <v>0</v>
      </c>
      <c r="RHG65" s="1366">
        <f t="shared" ref="RHG65" si="6215">RHG59*$C$64*$C$65</f>
        <v>0</v>
      </c>
      <c r="RHI65" s="1366">
        <f t="shared" ref="RHI65" si="6216">RHI59*$C$64*$C$65</f>
        <v>0</v>
      </c>
      <c r="RHK65" s="1366">
        <f t="shared" ref="RHK65" si="6217">RHK59*$C$64*$C$65</f>
        <v>0</v>
      </c>
      <c r="RHM65" s="1366">
        <f t="shared" ref="RHM65" si="6218">RHM59*$C$64*$C$65</f>
        <v>0</v>
      </c>
      <c r="RHO65" s="1366">
        <f t="shared" ref="RHO65" si="6219">RHO59*$C$64*$C$65</f>
        <v>0</v>
      </c>
      <c r="RHQ65" s="1366">
        <f t="shared" ref="RHQ65" si="6220">RHQ59*$C$64*$C$65</f>
        <v>0</v>
      </c>
      <c r="RHS65" s="1366">
        <f t="shared" ref="RHS65" si="6221">RHS59*$C$64*$C$65</f>
        <v>0</v>
      </c>
      <c r="RHU65" s="1366">
        <f t="shared" ref="RHU65" si="6222">RHU59*$C$64*$C$65</f>
        <v>0</v>
      </c>
      <c r="RHW65" s="1366">
        <f t="shared" ref="RHW65" si="6223">RHW59*$C$64*$C$65</f>
        <v>0</v>
      </c>
      <c r="RHY65" s="1366">
        <f t="shared" ref="RHY65" si="6224">RHY59*$C$64*$C$65</f>
        <v>0</v>
      </c>
      <c r="RIA65" s="1366">
        <f t="shared" ref="RIA65" si="6225">RIA59*$C$64*$C$65</f>
        <v>0</v>
      </c>
      <c r="RIC65" s="1366">
        <f t="shared" ref="RIC65" si="6226">RIC59*$C$64*$C$65</f>
        <v>0</v>
      </c>
      <c r="RIE65" s="1366">
        <f t="shared" ref="RIE65" si="6227">RIE59*$C$64*$C$65</f>
        <v>0</v>
      </c>
      <c r="RIG65" s="1366">
        <f t="shared" ref="RIG65" si="6228">RIG59*$C$64*$C$65</f>
        <v>0</v>
      </c>
      <c r="RII65" s="1366">
        <f t="shared" ref="RII65" si="6229">RII59*$C$64*$C$65</f>
        <v>0</v>
      </c>
      <c r="RIK65" s="1366">
        <f t="shared" ref="RIK65" si="6230">RIK59*$C$64*$C$65</f>
        <v>0</v>
      </c>
      <c r="RIM65" s="1366">
        <f t="shared" ref="RIM65" si="6231">RIM59*$C$64*$C$65</f>
        <v>0</v>
      </c>
      <c r="RIO65" s="1366">
        <f t="shared" ref="RIO65" si="6232">RIO59*$C$64*$C$65</f>
        <v>0</v>
      </c>
      <c r="RIQ65" s="1366">
        <f t="shared" ref="RIQ65" si="6233">RIQ59*$C$64*$C$65</f>
        <v>0</v>
      </c>
      <c r="RIS65" s="1366">
        <f t="shared" ref="RIS65" si="6234">RIS59*$C$64*$C$65</f>
        <v>0</v>
      </c>
      <c r="RIU65" s="1366">
        <f t="shared" ref="RIU65" si="6235">RIU59*$C$64*$C$65</f>
        <v>0</v>
      </c>
      <c r="RIW65" s="1366">
        <f t="shared" ref="RIW65" si="6236">RIW59*$C$64*$C$65</f>
        <v>0</v>
      </c>
      <c r="RIY65" s="1366">
        <f t="shared" ref="RIY65" si="6237">RIY59*$C$64*$C$65</f>
        <v>0</v>
      </c>
      <c r="RJA65" s="1366">
        <f t="shared" ref="RJA65" si="6238">RJA59*$C$64*$C$65</f>
        <v>0</v>
      </c>
      <c r="RJC65" s="1366">
        <f t="shared" ref="RJC65" si="6239">RJC59*$C$64*$C$65</f>
        <v>0</v>
      </c>
      <c r="RJE65" s="1366">
        <f t="shared" ref="RJE65" si="6240">RJE59*$C$64*$C$65</f>
        <v>0</v>
      </c>
      <c r="RJG65" s="1366">
        <f t="shared" ref="RJG65" si="6241">RJG59*$C$64*$C$65</f>
        <v>0</v>
      </c>
      <c r="RJI65" s="1366">
        <f t="shared" ref="RJI65" si="6242">RJI59*$C$64*$C$65</f>
        <v>0</v>
      </c>
      <c r="RJK65" s="1366">
        <f t="shared" ref="RJK65" si="6243">RJK59*$C$64*$C$65</f>
        <v>0</v>
      </c>
      <c r="RJM65" s="1366">
        <f t="shared" ref="RJM65" si="6244">RJM59*$C$64*$C$65</f>
        <v>0</v>
      </c>
      <c r="RJO65" s="1366">
        <f t="shared" ref="RJO65" si="6245">RJO59*$C$64*$C$65</f>
        <v>0</v>
      </c>
      <c r="RJQ65" s="1366">
        <f t="shared" ref="RJQ65" si="6246">RJQ59*$C$64*$C$65</f>
        <v>0</v>
      </c>
      <c r="RJS65" s="1366">
        <f t="shared" ref="RJS65" si="6247">RJS59*$C$64*$C$65</f>
        <v>0</v>
      </c>
      <c r="RJU65" s="1366">
        <f t="shared" ref="RJU65" si="6248">RJU59*$C$64*$C$65</f>
        <v>0</v>
      </c>
      <c r="RJW65" s="1366">
        <f t="shared" ref="RJW65" si="6249">RJW59*$C$64*$C$65</f>
        <v>0</v>
      </c>
      <c r="RJY65" s="1366">
        <f t="shared" ref="RJY65" si="6250">RJY59*$C$64*$C$65</f>
        <v>0</v>
      </c>
      <c r="RKA65" s="1366">
        <f t="shared" ref="RKA65" si="6251">RKA59*$C$64*$C$65</f>
        <v>0</v>
      </c>
      <c r="RKC65" s="1366">
        <f t="shared" ref="RKC65" si="6252">RKC59*$C$64*$C$65</f>
        <v>0</v>
      </c>
      <c r="RKE65" s="1366">
        <f t="shared" ref="RKE65" si="6253">RKE59*$C$64*$C$65</f>
        <v>0</v>
      </c>
      <c r="RKG65" s="1366">
        <f t="shared" ref="RKG65" si="6254">RKG59*$C$64*$C$65</f>
        <v>0</v>
      </c>
      <c r="RKI65" s="1366">
        <f t="shared" ref="RKI65" si="6255">RKI59*$C$64*$C$65</f>
        <v>0</v>
      </c>
      <c r="RKK65" s="1366">
        <f t="shared" ref="RKK65" si="6256">RKK59*$C$64*$C$65</f>
        <v>0</v>
      </c>
      <c r="RKM65" s="1366">
        <f t="shared" ref="RKM65" si="6257">RKM59*$C$64*$C$65</f>
        <v>0</v>
      </c>
      <c r="RKO65" s="1366">
        <f t="shared" ref="RKO65" si="6258">RKO59*$C$64*$C$65</f>
        <v>0</v>
      </c>
      <c r="RKQ65" s="1366">
        <f t="shared" ref="RKQ65" si="6259">RKQ59*$C$64*$C$65</f>
        <v>0</v>
      </c>
      <c r="RKS65" s="1366">
        <f t="shared" ref="RKS65" si="6260">RKS59*$C$64*$C$65</f>
        <v>0</v>
      </c>
      <c r="RKU65" s="1366">
        <f t="shared" ref="RKU65" si="6261">RKU59*$C$64*$C$65</f>
        <v>0</v>
      </c>
      <c r="RKW65" s="1366">
        <f t="shared" ref="RKW65" si="6262">RKW59*$C$64*$C$65</f>
        <v>0</v>
      </c>
      <c r="RKY65" s="1366">
        <f t="shared" ref="RKY65" si="6263">RKY59*$C$64*$C$65</f>
        <v>0</v>
      </c>
      <c r="RLA65" s="1366">
        <f t="shared" ref="RLA65" si="6264">RLA59*$C$64*$C$65</f>
        <v>0</v>
      </c>
      <c r="RLC65" s="1366">
        <f t="shared" ref="RLC65" si="6265">RLC59*$C$64*$C$65</f>
        <v>0</v>
      </c>
      <c r="RLE65" s="1366">
        <f t="shared" ref="RLE65" si="6266">RLE59*$C$64*$C$65</f>
        <v>0</v>
      </c>
      <c r="RLG65" s="1366">
        <f t="shared" ref="RLG65" si="6267">RLG59*$C$64*$C$65</f>
        <v>0</v>
      </c>
      <c r="RLI65" s="1366">
        <f t="shared" ref="RLI65" si="6268">RLI59*$C$64*$C$65</f>
        <v>0</v>
      </c>
      <c r="RLK65" s="1366">
        <f t="shared" ref="RLK65" si="6269">RLK59*$C$64*$C$65</f>
        <v>0</v>
      </c>
      <c r="RLM65" s="1366">
        <f t="shared" ref="RLM65" si="6270">RLM59*$C$64*$C$65</f>
        <v>0</v>
      </c>
      <c r="RLO65" s="1366">
        <f t="shared" ref="RLO65" si="6271">RLO59*$C$64*$C$65</f>
        <v>0</v>
      </c>
      <c r="RLQ65" s="1366">
        <f t="shared" ref="RLQ65" si="6272">RLQ59*$C$64*$C$65</f>
        <v>0</v>
      </c>
      <c r="RLS65" s="1366">
        <f t="shared" ref="RLS65" si="6273">RLS59*$C$64*$C$65</f>
        <v>0</v>
      </c>
      <c r="RLU65" s="1366">
        <f t="shared" ref="RLU65" si="6274">RLU59*$C$64*$C$65</f>
        <v>0</v>
      </c>
      <c r="RLW65" s="1366">
        <f t="shared" ref="RLW65" si="6275">RLW59*$C$64*$C$65</f>
        <v>0</v>
      </c>
      <c r="RLY65" s="1366">
        <f t="shared" ref="RLY65" si="6276">RLY59*$C$64*$C$65</f>
        <v>0</v>
      </c>
      <c r="RMA65" s="1366">
        <f t="shared" ref="RMA65" si="6277">RMA59*$C$64*$C$65</f>
        <v>0</v>
      </c>
      <c r="RMC65" s="1366">
        <f t="shared" ref="RMC65" si="6278">RMC59*$C$64*$C$65</f>
        <v>0</v>
      </c>
      <c r="RME65" s="1366">
        <f t="shared" ref="RME65" si="6279">RME59*$C$64*$C$65</f>
        <v>0</v>
      </c>
      <c r="RMG65" s="1366">
        <f t="shared" ref="RMG65" si="6280">RMG59*$C$64*$C$65</f>
        <v>0</v>
      </c>
      <c r="RMI65" s="1366">
        <f t="shared" ref="RMI65" si="6281">RMI59*$C$64*$C$65</f>
        <v>0</v>
      </c>
      <c r="RMK65" s="1366">
        <f t="shared" ref="RMK65" si="6282">RMK59*$C$64*$C$65</f>
        <v>0</v>
      </c>
      <c r="RMM65" s="1366">
        <f t="shared" ref="RMM65" si="6283">RMM59*$C$64*$C$65</f>
        <v>0</v>
      </c>
      <c r="RMO65" s="1366">
        <f t="shared" ref="RMO65" si="6284">RMO59*$C$64*$C$65</f>
        <v>0</v>
      </c>
      <c r="RMQ65" s="1366">
        <f t="shared" ref="RMQ65" si="6285">RMQ59*$C$64*$C$65</f>
        <v>0</v>
      </c>
      <c r="RMS65" s="1366">
        <f t="shared" ref="RMS65" si="6286">RMS59*$C$64*$C$65</f>
        <v>0</v>
      </c>
      <c r="RMU65" s="1366">
        <f t="shared" ref="RMU65" si="6287">RMU59*$C$64*$C$65</f>
        <v>0</v>
      </c>
      <c r="RMW65" s="1366">
        <f t="shared" ref="RMW65" si="6288">RMW59*$C$64*$C$65</f>
        <v>0</v>
      </c>
      <c r="RMY65" s="1366">
        <f t="shared" ref="RMY65" si="6289">RMY59*$C$64*$C$65</f>
        <v>0</v>
      </c>
      <c r="RNA65" s="1366">
        <f t="shared" ref="RNA65" si="6290">RNA59*$C$64*$C$65</f>
        <v>0</v>
      </c>
      <c r="RNC65" s="1366">
        <f t="shared" ref="RNC65" si="6291">RNC59*$C$64*$C$65</f>
        <v>0</v>
      </c>
      <c r="RNE65" s="1366">
        <f t="shared" ref="RNE65" si="6292">RNE59*$C$64*$C$65</f>
        <v>0</v>
      </c>
      <c r="RNG65" s="1366">
        <f t="shared" ref="RNG65" si="6293">RNG59*$C$64*$C$65</f>
        <v>0</v>
      </c>
      <c r="RNI65" s="1366">
        <f t="shared" ref="RNI65" si="6294">RNI59*$C$64*$C$65</f>
        <v>0</v>
      </c>
      <c r="RNK65" s="1366">
        <f t="shared" ref="RNK65" si="6295">RNK59*$C$64*$C$65</f>
        <v>0</v>
      </c>
      <c r="RNM65" s="1366">
        <f t="shared" ref="RNM65" si="6296">RNM59*$C$64*$C$65</f>
        <v>0</v>
      </c>
      <c r="RNO65" s="1366">
        <f t="shared" ref="RNO65" si="6297">RNO59*$C$64*$C$65</f>
        <v>0</v>
      </c>
      <c r="RNQ65" s="1366">
        <f t="shared" ref="RNQ65" si="6298">RNQ59*$C$64*$C$65</f>
        <v>0</v>
      </c>
      <c r="RNS65" s="1366">
        <f t="shared" ref="RNS65" si="6299">RNS59*$C$64*$C$65</f>
        <v>0</v>
      </c>
      <c r="RNU65" s="1366">
        <f t="shared" ref="RNU65" si="6300">RNU59*$C$64*$C$65</f>
        <v>0</v>
      </c>
      <c r="RNW65" s="1366">
        <f t="shared" ref="RNW65" si="6301">RNW59*$C$64*$C$65</f>
        <v>0</v>
      </c>
      <c r="RNY65" s="1366">
        <f t="shared" ref="RNY65" si="6302">RNY59*$C$64*$C$65</f>
        <v>0</v>
      </c>
      <c r="ROA65" s="1366">
        <f t="shared" ref="ROA65" si="6303">ROA59*$C$64*$C$65</f>
        <v>0</v>
      </c>
      <c r="ROC65" s="1366">
        <f t="shared" ref="ROC65" si="6304">ROC59*$C$64*$C$65</f>
        <v>0</v>
      </c>
      <c r="ROE65" s="1366">
        <f t="shared" ref="ROE65" si="6305">ROE59*$C$64*$C$65</f>
        <v>0</v>
      </c>
      <c r="ROG65" s="1366">
        <f t="shared" ref="ROG65" si="6306">ROG59*$C$64*$C$65</f>
        <v>0</v>
      </c>
      <c r="ROI65" s="1366">
        <f t="shared" ref="ROI65" si="6307">ROI59*$C$64*$C$65</f>
        <v>0</v>
      </c>
      <c r="ROK65" s="1366">
        <f t="shared" ref="ROK65" si="6308">ROK59*$C$64*$C$65</f>
        <v>0</v>
      </c>
      <c r="ROM65" s="1366">
        <f t="shared" ref="ROM65" si="6309">ROM59*$C$64*$C$65</f>
        <v>0</v>
      </c>
      <c r="ROO65" s="1366">
        <f t="shared" ref="ROO65" si="6310">ROO59*$C$64*$C$65</f>
        <v>0</v>
      </c>
      <c r="ROQ65" s="1366">
        <f t="shared" ref="ROQ65" si="6311">ROQ59*$C$64*$C$65</f>
        <v>0</v>
      </c>
      <c r="ROS65" s="1366">
        <f t="shared" ref="ROS65" si="6312">ROS59*$C$64*$C$65</f>
        <v>0</v>
      </c>
      <c r="ROU65" s="1366">
        <f t="shared" ref="ROU65" si="6313">ROU59*$C$64*$C$65</f>
        <v>0</v>
      </c>
      <c r="ROW65" s="1366">
        <f t="shared" ref="ROW65" si="6314">ROW59*$C$64*$C$65</f>
        <v>0</v>
      </c>
      <c r="ROY65" s="1366">
        <f t="shared" ref="ROY65" si="6315">ROY59*$C$64*$C$65</f>
        <v>0</v>
      </c>
      <c r="RPA65" s="1366">
        <f t="shared" ref="RPA65" si="6316">RPA59*$C$64*$C$65</f>
        <v>0</v>
      </c>
      <c r="RPC65" s="1366">
        <f t="shared" ref="RPC65" si="6317">RPC59*$C$64*$C$65</f>
        <v>0</v>
      </c>
      <c r="RPE65" s="1366">
        <f t="shared" ref="RPE65" si="6318">RPE59*$C$64*$C$65</f>
        <v>0</v>
      </c>
      <c r="RPG65" s="1366">
        <f t="shared" ref="RPG65" si="6319">RPG59*$C$64*$C$65</f>
        <v>0</v>
      </c>
      <c r="RPI65" s="1366">
        <f t="shared" ref="RPI65" si="6320">RPI59*$C$64*$C$65</f>
        <v>0</v>
      </c>
      <c r="RPK65" s="1366">
        <f t="shared" ref="RPK65" si="6321">RPK59*$C$64*$C$65</f>
        <v>0</v>
      </c>
      <c r="RPM65" s="1366">
        <f t="shared" ref="RPM65" si="6322">RPM59*$C$64*$C$65</f>
        <v>0</v>
      </c>
      <c r="RPO65" s="1366">
        <f t="shared" ref="RPO65" si="6323">RPO59*$C$64*$C$65</f>
        <v>0</v>
      </c>
      <c r="RPQ65" s="1366">
        <f t="shared" ref="RPQ65" si="6324">RPQ59*$C$64*$C$65</f>
        <v>0</v>
      </c>
      <c r="RPS65" s="1366">
        <f t="shared" ref="RPS65" si="6325">RPS59*$C$64*$C$65</f>
        <v>0</v>
      </c>
      <c r="RPU65" s="1366">
        <f t="shared" ref="RPU65" si="6326">RPU59*$C$64*$C$65</f>
        <v>0</v>
      </c>
      <c r="RPW65" s="1366">
        <f t="shared" ref="RPW65" si="6327">RPW59*$C$64*$C$65</f>
        <v>0</v>
      </c>
      <c r="RPY65" s="1366">
        <f t="shared" ref="RPY65" si="6328">RPY59*$C$64*$C$65</f>
        <v>0</v>
      </c>
      <c r="RQA65" s="1366">
        <f t="shared" ref="RQA65" si="6329">RQA59*$C$64*$C$65</f>
        <v>0</v>
      </c>
      <c r="RQC65" s="1366">
        <f t="shared" ref="RQC65" si="6330">RQC59*$C$64*$C$65</f>
        <v>0</v>
      </c>
      <c r="RQE65" s="1366">
        <f t="shared" ref="RQE65" si="6331">RQE59*$C$64*$C$65</f>
        <v>0</v>
      </c>
      <c r="RQG65" s="1366">
        <f t="shared" ref="RQG65" si="6332">RQG59*$C$64*$C$65</f>
        <v>0</v>
      </c>
      <c r="RQI65" s="1366">
        <f t="shared" ref="RQI65" si="6333">RQI59*$C$64*$C$65</f>
        <v>0</v>
      </c>
      <c r="RQK65" s="1366">
        <f t="shared" ref="RQK65" si="6334">RQK59*$C$64*$C$65</f>
        <v>0</v>
      </c>
      <c r="RQM65" s="1366">
        <f t="shared" ref="RQM65" si="6335">RQM59*$C$64*$C$65</f>
        <v>0</v>
      </c>
      <c r="RQO65" s="1366">
        <f t="shared" ref="RQO65" si="6336">RQO59*$C$64*$C$65</f>
        <v>0</v>
      </c>
      <c r="RQQ65" s="1366">
        <f t="shared" ref="RQQ65" si="6337">RQQ59*$C$64*$C$65</f>
        <v>0</v>
      </c>
      <c r="RQS65" s="1366">
        <f t="shared" ref="RQS65" si="6338">RQS59*$C$64*$C$65</f>
        <v>0</v>
      </c>
      <c r="RQU65" s="1366">
        <f t="shared" ref="RQU65" si="6339">RQU59*$C$64*$C$65</f>
        <v>0</v>
      </c>
      <c r="RQW65" s="1366">
        <f t="shared" ref="RQW65" si="6340">RQW59*$C$64*$C$65</f>
        <v>0</v>
      </c>
      <c r="RQY65" s="1366">
        <f t="shared" ref="RQY65" si="6341">RQY59*$C$64*$C$65</f>
        <v>0</v>
      </c>
      <c r="RRA65" s="1366">
        <f t="shared" ref="RRA65" si="6342">RRA59*$C$64*$C$65</f>
        <v>0</v>
      </c>
      <c r="RRC65" s="1366">
        <f t="shared" ref="RRC65" si="6343">RRC59*$C$64*$C$65</f>
        <v>0</v>
      </c>
      <c r="RRE65" s="1366">
        <f t="shared" ref="RRE65" si="6344">RRE59*$C$64*$C$65</f>
        <v>0</v>
      </c>
      <c r="RRG65" s="1366">
        <f t="shared" ref="RRG65" si="6345">RRG59*$C$64*$C$65</f>
        <v>0</v>
      </c>
      <c r="RRI65" s="1366">
        <f t="shared" ref="RRI65" si="6346">RRI59*$C$64*$C$65</f>
        <v>0</v>
      </c>
      <c r="RRK65" s="1366">
        <f t="shared" ref="RRK65" si="6347">RRK59*$C$64*$C$65</f>
        <v>0</v>
      </c>
      <c r="RRM65" s="1366">
        <f t="shared" ref="RRM65" si="6348">RRM59*$C$64*$C$65</f>
        <v>0</v>
      </c>
      <c r="RRO65" s="1366">
        <f t="shared" ref="RRO65" si="6349">RRO59*$C$64*$C$65</f>
        <v>0</v>
      </c>
      <c r="RRQ65" s="1366">
        <f t="shared" ref="RRQ65" si="6350">RRQ59*$C$64*$C$65</f>
        <v>0</v>
      </c>
      <c r="RRS65" s="1366">
        <f t="shared" ref="RRS65" si="6351">RRS59*$C$64*$C$65</f>
        <v>0</v>
      </c>
      <c r="RRU65" s="1366">
        <f t="shared" ref="RRU65" si="6352">RRU59*$C$64*$C$65</f>
        <v>0</v>
      </c>
      <c r="RRW65" s="1366">
        <f t="shared" ref="RRW65" si="6353">RRW59*$C$64*$C$65</f>
        <v>0</v>
      </c>
      <c r="RRY65" s="1366">
        <f t="shared" ref="RRY65" si="6354">RRY59*$C$64*$C$65</f>
        <v>0</v>
      </c>
      <c r="RSA65" s="1366">
        <f t="shared" ref="RSA65" si="6355">RSA59*$C$64*$C$65</f>
        <v>0</v>
      </c>
      <c r="RSC65" s="1366">
        <f t="shared" ref="RSC65" si="6356">RSC59*$C$64*$C$65</f>
        <v>0</v>
      </c>
      <c r="RSE65" s="1366">
        <f t="shared" ref="RSE65" si="6357">RSE59*$C$64*$C$65</f>
        <v>0</v>
      </c>
      <c r="RSG65" s="1366">
        <f t="shared" ref="RSG65" si="6358">RSG59*$C$64*$C$65</f>
        <v>0</v>
      </c>
      <c r="RSI65" s="1366">
        <f t="shared" ref="RSI65" si="6359">RSI59*$C$64*$C$65</f>
        <v>0</v>
      </c>
      <c r="RSK65" s="1366">
        <f t="shared" ref="RSK65" si="6360">RSK59*$C$64*$C$65</f>
        <v>0</v>
      </c>
      <c r="RSM65" s="1366">
        <f t="shared" ref="RSM65" si="6361">RSM59*$C$64*$C$65</f>
        <v>0</v>
      </c>
      <c r="RSO65" s="1366">
        <f t="shared" ref="RSO65" si="6362">RSO59*$C$64*$C$65</f>
        <v>0</v>
      </c>
      <c r="RSQ65" s="1366">
        <f t="shared" ref="RSQ65" si="6363">RSQ59*$C$64*$C$65</f>
        <v>0</v>
      </c>
      <c r="RSS65" s="1366">
        <f t="shared" ref="RSS65" si="6364">RSS59*$C$64*$C$65</f>
        <v>0</v>
      </c>
      <c r="RSU65" s="1366">
        <f t="shared" ref="RSU65" si="6365">RSU59*$C$64*$C$65</f>
        <v>0</v>
      </c>
      <c r="RSW65" s="1366">
        <f t="shared" ref="RSW65" si="6366">RSW59*$C$64*$C$65</f>
        <v>0</v>
      </c>
      <c r="RSY65" s="1366">
        <f t="shared" ref="RSY65" si="6367">RSY59*$C$64*$C$65</f>
        <v>0</v>
      </c>
      <c r="RTA65" s="1366">
        <f t="shared" ref="RTA65" si="6368">RTA59*$C$64*$C$65</f>
        <v>0</v>
      </c>
      <c r="RTC65" s="1366">
        <f t="shared" ref="RTC65" si="6369">RTC59*$C$64*$C$65</f>
        <v>0</v>
      </c>
      <c r="RTE65" s="1366">
        <f t="shared" ref="RTE65" si="6370">RTE59*$C$64*$C$65</f>
        <v>0</v>
      </c>
      <c r="RTG65" s="1366">
        <f t="shared" ref="RTG65" si="6371">RTG59*$C$64*$C$65</f>
        <v>0</v>
      </c>
      <c r="RTI65" s="1366">
        <f t="shared" ref="RTI65" si="6372">RTI59*$C$64*$C$65</f>
        <v>0</v>
      </c>
      <c r="RTK65" s="1366">
        <f t="shared" ref="RTK65" si="6373">RTK59*$C$64*$C$65</f>
        <v>0</v>
      </c>
      <c r="RTM65" s="1366">
        <f t="shared" ref="RTM65" si="6374">RTM59*$C$64*$C$65</f>
        <v>0</v>
      </c>
      <c r="RTO65" s="1366">
        <f t="shared" ref="RTO65" si="6375">RTO59*$C$64*$C$65</f>
        <v>0</v>
      </c>
      <c r="RTQ65" s="1366">
        <f t="shared" ref="RTQ65" si="6376">RTQ59*$C$64*$C$65</f>
        <v>0</v>
      </c>
      <c r="RTS65" s="1366">
        <f t="shared" ref="RTS65" si="6377">RTS59*$C$64*$C$65</f>
        <v>0</v>
      </c>
      <c r="RTU65" s="1366">
        <f t="shared" ref="RTU65" si="6378">RTU59*$C$64*$C$65</f>
        <v>0</v>
      </c>
      <c r="RTW65" s="1366">
        <f t="shared" ref="RTW65" si="6379">RTW59*$C$64*$C$65</f>
        <v>0</v>
      </c>
      <c r="RTY65" s="1366">
        <f t="shared" ref="RTY65" si="6380">RTY59*$C$64*$C$65</f>
        <v>0</v>
      </c>
      <c r="RUA65" s="1366">
        <f t="shared" ref="RUA65" si="6381">RUA59*$C$64*$C$65</f>
        <v>0</v>
      </c>
      <c r="RUC65" s="1366">
        <f t="shared" ref="RUC65" si="6382">RUC59*$C$64*$C$65</f>
        <v>0</v>
      </c>
      <c r="RUE65" s="1366">
        <f t="shared" ref="RUE65" si="6383">RUE59*$C$64*$C$65</f>
        <v>0</v>
      </c>
      <c r="RUG65" s="1366">
        <f t="shared" ref="RUG65" si="6384">RUG59*$C$64*$C$65</f>
        <v>0</v>
      </c>
      <c r="RUI65" s="1366">
        <f t="shared" ref="RUI65" si="6385">RUI59*$C$64*$C$65</f>
        <v>0</v>
      </c>
      <c r="RUK65" s="1366">
        <f t="shared" ref="RUK65" si="6386">RUK59*$C$64*$C$65</f>
        <v>0</v>
      </c>
      <c r="RUM65" s="1366">
        <f t="shared" ref="RUM65" si="6387">RUM59*$C$64*$C$65</f>
        <v>0</v>
      </c>
      <c r="RUO65" s="1366">
        <f t="shared" ref="RUO65" si="6388">RUO59*$C$64*$C$65</f>
        <v>0</v>
      </c>
      <c r="RUQ65" s="1366">
        <f t="shared" ref="RUQ65" si="6389">RUQ59*$C$64*$C$65</f>
        <v>0</v>
      </c>
      <c r="RUS65" s="1366">
        <f t="shared" ref="RUS65" si="6390">RUS59*$C$64*$C$65</f>
        <v>0</v>
      </c>
      <c r="RUU65" s="1366">
        <f t="shared" ref="RUU65" si="6391">RUU59*$C$64*$C$65</f>
        <v>0</v>
      </c>
      <c r="RUW65" s="1366">
        <f t="shared" ref="RUW65" si="6392">RUW59*$C$64*$C$65</f>
        <v>0</v>
      </c>
      <c r="RUY65" s="1366">
        <f t="shared" ref="RUY65" si="6393">RUY59*$C$64*$C$65</f>
        <v>0</v>
      </c>
      <c r="RVA65" s="1366">
        <f t="shared" ref="RVA65" si="6394">RVA59*$C$64*$C$65</f>
        <v>0</v>
      </c>
      <c r="RVC65" s="1366">
        <f t="shared" ref="RVC65" si="6395">RVC59*$C$64*$C$65</f>
        <v>0</v>
      </c>
      <c r="RVE65" s="1366">
        <f t="shared" ref="RVE65" si="6396">RVE59*$C$64*$C$65</f>
        <v>0</v>
      </c>
      <c r="RVG65" s="1366">
        <f t="shared" ref="RVG65" si="6397">RVG59*$C$64*$C$65</f>
        <v>0</v>
      </c>
      <c r="RVI65" s="1366">
        <f t="shared" ref="RVI65" si="6398">RVI59*$C$64*$C$65</f>
        <v>0</v>
      </c>
      <c r="RVK65" s="1366">
        <f t="shared" ref="RVK65" si="6399">RVK59*$C$64*$C$65</f>
        <v>0</v>
      </c>
      <c r="RVM65" s="1366">
        <f t="shared" ref="RVM65" si="6400">RVM59*$C$64*$C$65</f>
        <v>0</v>
      </c>
      <c r="RVO65" s="1366">
        <f t="shared" ref="RVO65" si="6401">RVO59*$C$64*$C$65</f>
        <v>0</v>
      </c>
      <c r="RVQ65" s="1366">
        <f t="shared" ref="RVQ65" si="6402">RVQ59*$C$64*$C$65</f>
        <v>0</v>
      </c>
      <c r="RVS65" s="1366">
        <f t="shared" ref="RVS65" si="6403">RVS59*$C$64*$C$65</f>
        <v>0</v>
      </c>
      <c r="RVU65" s="1366">
        <f t="shared" ref="RVU65" si="6404">RVU59*$C$64*$C$65</f>
        <v>0</v>
      </c>
      <c r="RVW65" s="1366">
        <f t="shared" ref="RVW65" si="6405">RVW59*$C$64*$C$65</f>
        <v>0</v>
      </c>
      <c r="RVY65" s="1366">
        <f t="shared" ref="RVY65" si="6406">RVY59*$C$64*$C$65</f>
        <v>0</v>
      </c>
      <c r="RWA65" s="1366">
        <f t="shared" ref="RWA65" si="6407">RWA59*$C$64*$C$65</f>
        <v>0</v>
      </c>
      <c r="RWC65" s="1366">
        <f t="shared" ref="RWC65" si="6408">RWC59*$C$64*$C$65</f>
        <v>0</v>
      </c>
      <c r="RWE65" s="1366">
        <f t="shared" ref="RWE65" si="6409">RWE59*$C$64*$C$65</f>
        <v>0</v>
      </c>
      <c r="RWG65" s="1366">
        <f t="shared" ref="RWG65" si="6410">RWG59*$C$64*$C$65</f>
        <v>0</v>
      </c>
      <c r="RWI65" s="1366">
        <f t="shared" ref="RWI65" si="6411">RWI59*$C$64*$C$65</f>
        <v>0</v>
      </c>
      <c r="RWK65" s="1366">
        <f t="shared" ref="RWK65" si="6412">RWK59*$C$64*$C$65</f>
        <v>0</v>
      </c>
      <c r="RWM65" s="1366">
        <f t="shared" ref="RWM65" si="6413">RWM59*$C$64*$C$65</f>
        <v>0</v>
      </c>
      <c r="RWO65" s="1366">
        <f t="shared" ref="RWO65" si="6414">RWO59*$C$64*$C$65</f>
        <v>0</v>
      </c>
      <c r="RWQ65" s="1366">
        <f t="shared" ref="RWQ65" si="6415">RWQ59*$C$64*$C$65</f>
        <v>0</v>
      </c>
      <c r="RWS65" s="1366">
        <f t="shared" ref="RWS65" si="6416">RWS59*$C$64*$C$65</f>
        <v>0</v>
      </c>
      <c r="RWU65" s="1366">
        <f t="shared" ref="RWU65" si="6417">RWU59*$C$64*$C$65</f>
        <v>0</v>
      </c>
      <c r="RWW65" s="1366">
        <f t="shared" ref="RWW65" si="6418">RWW59*$C$64*$C$65</f>
        <v>0</v>
      </c>
      <c r="RWY65" s="1366">
        <f t="shared" ref="RWY65" si="6419">RWY59*$C$64*$C$65</f>
        <v>0</v>
      </c>
      <c r="RXA65" s="1366">
        <f t="shared" ref="RXA65" si="6420">RXA59*$C$64*$C$65</f>
        <v>0</v>
      </c>
      <c r="RXC65" s="1366">
        <f t="shared" ref="RXC65" si="6421">RXC59*$C$64*$C$65</f>
        <v>0</v>
      </c>
      <c r="RXE65" s="1366">
        <f t="shared" ref="RXE65" si="6422">RXE59*$C$64*$C$65</f>
        <v>0</v>
      </c>
      <c r="RXG65" s="1366">
        <f t="shared" ref="RXG65" si="6423">RXG59*$C$64*$C$65</f>
        <v>0</v>
      </c>
      <c r="RXI65" s="1366">
        <f t="shared" ref="RXI65" si="6424">RXI59*$C$64*$C$65</f>
        <v>0</v>
      </c>
      <c r="RXK65" s="1366">
        <f t="shared" ref="RXK65" si="6425">RXK59*$C$64*$C$65</f>
        <v>0</v>
      </c>
      <c r="RXM65" s="1366">
        <f t="shared" ref="RXM65" si="6426">RXM59*$C$64*$C$65</f>
        <v>0</v>
      </c>
      <c r="RXO65" s="1366">
        <f t="shared" ref="RXO65" si="6427">RXO59*$C$64*$C$65</f>
        <v>0</v>
      </c>
      <c r="RXQ65" s="1366">
        <f t="shared" ref="RXQ65" si="6428">RXQ59*$C$64*$C$65</f>
        <v>0</v>
      </c>
      <c r="RXS65" s="1366">
        <f t="shared" ref="RXS65" si="6429">RXS59*$C$64*$C$65</f>
        <v>0</v>
      </c>
      <c r="RXU65" s="1366">
        <f t="shared" ref="RXU65" si="6430">RXU59*$C$64*$C$65</f>
        <v>0</v>
      </c>
      <c r="RXW65" s="1366">
        <f t="shared" ref="RXW65" si="6431">RXW59*$C$64*$C$65</f>
        <v>0</v>
      </c>
      <c r="RXY65" s="1366">
        <f t="shared" ref="RXY65" si="6432">RXY59*$C$64*$C$65</f>
        <v>0</v>
      </c>
      <c r="RYA65" s="1366">
        <f t="shared" ref="RYA65" si="6433">RYA59*$C$64*$C$65</f>
        <v>0</v>
      </c>
      <c r="RYC65" s="1366">
        <f t="shared" ref="RYC65" si="6434">RYC59*$C$64*$C$65</f>
        <v>0</v>
      </c>
      <c r="RYE65" s="1366">
        <f t="shared" ref="RYE65" si="6435">RYE59*$C$64*$C$65</f>
        <v>0</v>
      </c>
      <c r="RYG65" s="1366">
        <f t="shared" ref="RYG65" si="6436">RYG59*$C$64*$C$65</f>
        <v>0</v>
      </c>
      <c r="RYI65" s="1366">
        <f t="shared" ref="RYI65" si="6437">RYI59*$C$64*$C$65</f>
        <v>0</v>
      </c>
      <c r="RYK65" s="1366">
        <f t="shared" ref="RYK65" si="6438">RYK59*$C$64*$C$65</f>
        <v>0</v>
      </c>
      <c r="RYM65" s="1366">
        <f t="shared" ref="RYM65" si="6439">RYM59*$C$64*$C$65</f>
        <v>0</v>
      </c>
      <c r="RYO65" s="1366">
        <f t="shared" ref="RYO65" si="6440">RYO59*$C$64*$C$65</f>
        <v>0</v>
      </c>
      <c r="RYQ65" s="1366">
        <f t="shared" ref="RYQ65" si="6441">RYQ59*$C$64*$C$65</f>
        <v>0</v>
      </c>
      <c r="RYS65" s="1366">
        <f t="shared" ref="RYS65" si="6442">RYS59*$C$64*$C$65</f>
        <v>0</v>
      </c>
      <c r="RYU65" s="1366">
        <f t="shared" ref="RYU65" si="6443">RYU59*$C$64*$C$65</f>
        <v>0</v>
      </c>
      <c r="RYW65" s="1366">
        <f t="shared" ref="RYW65" si="6444">RYW59*$C$64*$C$65</f>
        <v>0</v>
      </c>
      <c r="RYY65" s="1366">
        <f t="shared" ref="RYY65" si="6445">RYY59*$C$64*$C$65</f>
        <v>0</v>
      </c>
      <c r="RZA65" s="1366">
        <f t="shared" ref="RZA65" si="6446">RZA59*$C$64*$C$65</f>
        <v>0</v>
      </c>
      <c r="RZC65" s="1366">
        <f t="shared" ref="RZC65" si="6447">RZC59*$C$64*$C$65</f>
        <v>0</v>
      </c>
      <c r="RZE65" s="1366">
        <f t="shared" ref="RZE65" si="6448">RZE59*$C$64*$C$65</f>
        <v>0</v>
      </c>
      <c r="RZG65" s="1366">
        <f t="shared" ref="RZG65" si="6449">RZG59*$C$64*$C$65</f>
        <v>0</v>
      </c>
      <c r="RZI65" s="1366">
        <f t="shared" ref="RZI65" si="6450">RZI59*$C$64*$C$65</f>
        <v>0</v>
      </c>
      <c r="RZK65" s="1366">
        <f t="shared" ref="RZK65" si="6451">RZK59*$C$64*$C$65</f>
        <v>0</v>
      </c>
      <c r="RZM65" s="1366">
        <f t="shared" ref="RZM65" si="6452">RZM59*$C$64*$C$65</f>
        <v>0</v>
      </c>
      <c r="RZO65" s="1366">
        <f t="shared" ref="RZO65" si="6453">RZO59*$C$64*$C$65</f>
        <v>0</v>
      </c>
      <c r="RZQ65" s="1366">
        <f t="shared" ref="RZQ65" si="6454">RZQ59*$C$64*$C$65</f>
        <v>0</v>
      </c>
      <c r="RZS65" s="1366">
        <f t="shared" ref="RZS65" si="6455">RZS59*$C$64*$C$65</f>
        <v>0</v>
      </c>
      <c r="RZU65" s="1366">
        <f t="shared" ref="RZU65" si="6456">RZU59*$C$64*$C$65</f>
        <v>0</v>
      </c>
      <c r="RZW65" s="1366">
        <f t="shared" ref="RZW65" si="6457">RZW59*$C$64*$C$65</f>
        <v>0</v>
      </c>
      <c r="RZY65" s="1366">
        <f t="shared" ref="RZY65" si="6458">RZY59*$C$64*$C$65</f>
        <v>0</v>
      </c>
      <c r="SAA65" s="1366">
        <f t="shared" ref="SAA65" si="6459">SAA59*$C$64*$C$65</f>
        <v>0</v>
      </c>
      <c r="SAC65" s="1366">
        <f t="shared" ref="SAC65" si="6460">SAC59*$C$64*$C$65</f>
        <v>0</v>
      </c>
      <c r="SAE65" s="1366">
        <f t="shared" ref="SAE65" si="6461">SAE59*$C$64*$C$65</f>
        <v>0</v>
      </c>
      <c r="SAG65" s="1366">
        <f t="shared" ref="SAG65" si="6462">SAG59*$C$64*$C$65</f>
        <v>0</v>
      </c>
      <c r="SAI65" s="1366">
        <f t="shared" ref="SAI65" si="6463">SAI59*$C$64*$C$65</f>
        <v>0</v>
      </c>
      <c r="SAK65" s="1366">
        <f t="shared" ref="SAK65" si="6464">SAK59*$C$64*$C$65</f>
        <v>0</v>
      </c>
      <c r="SAM65" s="1366">
        <f t="shared" ref="SAM65" si="6465">SAM59*$C$64*$C$65</f>
        <v>0</v>
      </c>
      <c r="SAO65" s="1366">
        <f t="shared" ref="SAO65" si="6466">SAO59*$C$64*$C$65</f>
        <v>0</v>
      </c>
      <c r="SAQ65" s="1366">
        <f t="shared" ref="SAQ65" si="6467">SAQ59*$C$64*$C$65</f>
        <v>0</v>
      </c>
      <c r="SAS65" s="1366">
        <f t="shared" ref="SAS65" si="6468">SAS59*$C$64*$C$65</f>
        <v>0</v>
      </c>
      <c r="SAU65" s="1366">
        <f t="shared" ref="SAU65" si="6469">SAU59*$C$64*$C$65</f>
        <v>0</v>
      </c>
      <c r="SAW65" s="1366">
        <f t="shared" ref="SAW65" si="6470">SAW59*$C$64*$C$65</f>
        <v>0</v>
      </c>
      <c r="SAY65" s="1366">
        <f t="shared" ref="SAY65" si="6471">SAY59*$C$64*$C$65</f>
        <v>0</v>
      </c>
      <c r="SBA65" s="1366">
        <f t="shared" ref="SBA65" si="6472">SBA59*$C$64*$C$65</f>
        <v>0</v>
      </c>
      <c r="SBC65" s="1366">
        <f t="shared" ref="SBC65" si="6473">SBC59*$C$64*$C$65</f>
        <v>0</v>
      </c>
      <c r="SBE65" s="1366">
        <f t="shared" ref="SBE65" si="6474">SBE59*$C$64*$C$65</f>
        <v>0</v>
      </c>
      <c r="SBG65" s="1366">
        <f t="shared" ref="SBG65" si="6475">SBG59*$C$64*$C$65</f>
        <v>0</v>
      </c>
      <c r="SBI65" s="1366">
        <f t="shared" ref="SBI65" si="6476">SBI59*$C$64*$C$65</f>
        <v>0</v>
      </c>
      <c r="SBK65" s="1366">
        <f t="shared" ref="SBK65" si="6477">SBK59*$C$64*$C$65</f>
        <v>0</v>
      </c>
      <c r="SBM65" s="1366">
        <f t="shared" ref="SBM65" si="6478">SBM59*$C$64*$C$65</f>
        <v>0</v>
      </c>
      <c r="SBO65" s="1366">
        <f t="shared" ref="SBO65" si="6479">SBO59*$C$64*$C$65</f>
        <v>0</v>
      </c>
      <c r="SBQ65" s="1366">
        <f t="shared" ref="SBQ65" si="6480">SBQ59*$C$64*$C$65</f>
        <v>0</v>
      </c>
      <c r="SBS65" s="1366">
        <f t="shared" ref="SBS65" si="6481">SBS59*$C$64*$C$65</f>
        <v>0</v>
      </c>
      <c r="SBU65" s="1366">
        <f t="shared" ref="SBU65" si="6482">SBU59*$C$64*$C$65</f>
        <v>0</v>
      </c>
      <c r="SBW65" s="1366">
        <f t="shared" ref="SBW65" si="6483">SBW59*$C$64*$C$65</f>
        <v>0</v>
      </c>
      <c r="SBY65" s="1366">
        <f t="shared" ref="SBY65" si="6484">SBY59*$C$64*$C$65</f>
        <v>0</v>
      </c>
      <c r="SCA65" s="1366">
        <f t="shared" ref="SCA65" si="6485">SCA59*$C$64*$C$65</f>
        <v>0</v>
      </c>
      <c r="SCC65" s="1366">
        <f t="shared" ref="SCC65" si="6486">SCC59*$C$64*$C$65</f>
        <v>0</v>
      </c>
      <c r="SCE65" s="1366">
        <f t="shared" ref="SCE65" si="6487">SCE59*$C$64*$C$65</f>
        <v>0</v>
      </c>
      <c r="SCG65" s="1366">
        <f t="shared" ref="SCG65" si="6488">SCG59*$C$64*$C$65</f>
        <v>0</v>
      </c>
      <c r="SCI65" s="1366">
        <f t="shared" ref="SCI65" si="6489">SCI59*$C$64*$C$65</f>
        <v>0</v>
      </c>
      <c r="SCK65" s="1366">
        <f t="shared" ref="SCK65" si="6490">SCK59*$C$64*$C$65</f>
        <v>0</v>
      </c>
      <c r="SCM65" s="1366">
        <f t="shared" ref="SCM65" si="6491">SCM59*$C$64*$C$65</f>
        <v>0</v>
      </c>
      <c r="SCO65" s="1366">
        <f t="shared" ref="SCO65" si="6492">SCO59*$C$64*$C$65</f>
        <v>0</v>
      </c>
      <c r="SCQ65" s="1366">
        <f t="shared" ref="SCQ65" si="6493">SCQ59*$C$64*$C$65</f>
        <v>0</v>
      </c>
      <c r="SCS65" s="1366">
        <f t="shared" ref="SCS65" si="6494">SCS59*$C$64*$C$65</f>
        <v>0</v>
      </c>
      <c r="SCU65" s="1366">
        <f t="shared" ref="SCU65" si="6495">SCU59*$C$64*$C$65</f>
        <v>0</v>
      </c>
      <c r="SCW65" s="1366">
        <f t="shared" ref="SCW65" si="6496">SCW59*$C$64*$C$65</f>
        <v>0</v>
      </c>
      <c r="SCY65" s="1366">
        <f t="shared" ref="SCY65" si="6497">SCY59*$C$64*$C$65</f>
        <v>0</v>
      </c>
      <c r="SDA65" s="1366">
        <f t="shared" ref="SDA65" si="6498">SDA59*$C$64*$C$65</f>
        <v>0</v>
      </c>
      <c r="SDC65" s="1366">
        <f t="shared" ref="SDC65" si="6499">SDC59*$C$64*$C$65</f>
        <v>0</v>
      </c>
      <c r="SDE65" s="1366">
        <f t="shared" ref="SDE65" si="6500">SDE59*$C$64*$C$65</f>
        <v>0</v>
      </c>
      <c r="SDG65" s="1366">
        <f t="shared" ref="SDG65" si="6501">SDG59*$C$64*$C$65</f>
        <v>0</v>
      </c>
      <c r="SDI65" s="1366">
        <f t="shared" ref="SDI65" si="6502">SDI59*$C$64*$C$65</f>
        <v>0</v>
      </c>
      <c r="SDK65" s="1366">
        <f t="shared" ref="SDK65" si="6503">SDK59*$C$64*$C$65</f>
        <v>0</v>
      </c>
      <c r="SDM65" s="1366">
        <f t="shared" ref="SDM65" si="6504">SDM59*$C$64*$C$65</f>
        <v>0</v>
      </c>
      <c r="SDO65" s="1366">
        <f t="shared" ref="SDO65" si="6505">SDO59*$C$64*$C$65</f>
        <v>0</v>
      </c>
      <c r="SDQ65" s="1366">
        <f t="shared" ref="SDQ65" si="6506">SDQ59*$C$64*$C$65</f>
        <v>0</v>
      </c>
      <c r="SDS65" s="1366">
        <f t="shared" ref="SDS65" si="6507">SDS59*$C$64*$C$65</f>
        <v>0</v>
      </c>
      <c r="SDU65" s="1366">
        <f t="shared" ref="SDU65" si="6508">SDU59*$C$64*$C$65</f>
        <v>0</v>
      </c>
      <c r="SDW65" s="1366">
        <f t="shared" ref="SDW65" si="6509">SDW59*$C$64*$C$65</f>
        <v>0</v>
      </c>
      <c r="SDY65" s="1366">
        <f t="shared" ref="SDY65" si="6510">SDY59*$C$64*$C$65</f>
        <v>0</v>
      </c>
      <c r="SEA65" s="1366">
        <f t="shared" ref="SEA65" si="6511">SEA59*$C$64*$C$65</f>
        <v>0</v>
      </c>
      <c r="SEC65" s="1366">
        <f t="shared" ref="SEC65" si="6512">SEC59*$C$64*$C$65</f>
        <v>0</v>
      </c>
      <c r="SEE65" s="1366">
        <f t="shared" ref="SEE65" si="6513">SEE59*$C$64*$C$65</f>
        <v>0</v>
      </c>
      <c r="SEG65" s="1366">
        <f t="shared" ref="SEG65" si="6514">SEG59*$C$64*$C$65</f>
        <v>0</v>
      </c>
      <c r="SEI65" s="1366">
        <f t="shared" ref="SEI65" si="6515">SEI59*$C$64*$C$65</f>
        <v>0</v>
      </c>
      <c r="SEK65" s="1366">
        <f t="shared" ref="SEK65" si="6516">SEK59*$C$64*$C$65</f>
        <v>0</v>
      </c>
      <c r="SEM65" s="1366">
        <f t="shared" ref="SEM65" si="6517">SEM59*$C$64*$C$65</f>
        <v>0</v>
      </c>
      <c r="SEO65" s="1366">
        <f t="shared" ref="SEO65" si="6518">SEO59*$C$64*$C$65</f>
        <v>0</v>
      </c>
      <c r="SEQ65" s="1366">
        <f t="shared" ref="SEQ65" si="6519">SEQ59*$C$64*$C$65</f>
        <v>0</v>
      </c>
      <c r="SES65" s="1366">
        <f t="shared" ref="SES65" si="6520">SES59*$C$64*$C$65</f>
        <v>0</v>
      </c>
      <c r="SEU65" s="1366">
        <f t="shared" ref="SEU65" si="6521">SEU59*$C$64*$C$65</f>
        <v>0</v>
      </c>
      <c r="SEW65" s="1366">
        <f t="shared" ref="SEW65" si="6522">SEW59*$C$64*$C$65</f>
        <v>0</v>
      </c>
      <c r="SEY65" s="1366">
        <f t="shared" ref="SEY65" si="6523">SEY59*$C$64*$C$65</f>
        <v>0</v>
      </c>
      <c r="SFA65" s="1366">
        <f t="shared" ref="SFA65" si="6524">SFA59*$C$64*$C$65</f>
        <v>0</v>
      </c>
      <c r="SFC65" s="1366">
        <f t="shared" ref="SFC65" si="6525">SFC59*$C$64*$C$65</f>
        <v>0</v>
      </c>
      <c r="SFE65" s="1366">
        <f t="shared" ref="SFE65" si="6526">SFE59*$C$64*$C$65</f>
        <v>0</v>
      </c>
      <c r="SFG65" s="1366">
        <f t="shared" ref="SFG65" si="6527">SFG59*$C$64*$C$65</f>
        <v>0</v>
      </c>
      <c r="SFI65" s="1366">
        <f t="shared" ref="SFI65" si="6528">SFI59*$C$64*$C$65</f>
        <v>0</v>
      </c>
      <c r="SFK65" s="1366">
        <f t="shared" ref="SFK65" si="6529">SFK59*$C$64*$C$65</f>
        <v>0</v>
      </c>
      <c r="SFM65" s="1366">
        <f t="shared" ref="SFM65" si="6530">SFM59*$C$64*$C$65</f>
        <v>0</v>
      </c>
      <c r="SFO65" s="1366">
        <f t="shared" ref="SFO65" si="6531">SFO59*$C$64*$C$65</f>
        <v>0</v>
      </c>
      <c r="SFQ65" s="1366">
        <f t="shared" ref="SFQ65" si="6532">SFQ59*$C$64*$C$65</f>
        <v>0</v>
      </c>
      <c r="SFS65" s="1366">
        <f t="shared" ref="SFS65" si="6533">SFS59*$C$64*$C$65</f>
        <v>0</v>
      </c>
      <c r="SFU65" s="1366">
        <f t="shared" ref="SFU65" si="6534">SFU59*$C$64*$C$65</f>
        <v>0</v>
      </c>
      <c r="SFW65" s="1366">
        <f t="shared" ref="SFW65" si="6535">SFW59*$C$64*$C$65</f>
        <v>0</v>
      </c>
      <c r="SFY65" s="1366">
        <f t="shared" ref="SFY65" si="6536">SFY59*$C$64*$C$65</f>
        <v>0</v>
      </c>
      <c r="SGA65" s="1366">
        <f t="shared" ref="SGA65" si="6537">SGA59*$C$64*$C$65</f>
        <v>0</v>
      </c>
      <c r="SGC65" s="1366">
        <f t="shared" ref="SGC65" si="6538">SGC59*$C$64*$C$65</f>
        <v>0</v>
      </c>
      <c r="SGE65" s="1366">
        <f t="shared" ref="SGE65" si="6539">SGE59*$C$64*$C$65</f>
        <v>0</v>
      </c>
      <c r="SGG65" s="1366">
        <f t="shared" ref="SGG65" si="6540">SGG59*$C$64*$C$65</f>
        <v>0</v>
      </c>
      <c r="SGI65" s="1366">
        <f t="shared" ref="SGI65" si="6541">SGI59*$C$64*$C$65</f>
        <v>0</v>
      </c>
      <c r="SGK65" s="1366">
        <f t="shared" ref="SGK65" si="6542">SGK59*$C$64*$C$65</f>
        <v>0</v>
      </c>
      <c r="SGM65" s="1366">
        <f t="shared" ref="SGM65" si="6543">SGM59*$C$64*$C$65</f>
        <v>0</v>
      </c>
      <c r="SGO65" s="1366">
        <f t="shared" ref="SGO65" si="6544">SGO59*$C$64*$C$65</f>
        <v>0</v>
      </c>
      <c r="SGQ65" s="1366">
        <f t="shared" ref="SGQ65" si="6545">SGQ59*$C$64*$C$65</f>
        <v>0</v>
      </c>
      <c r="SGS65" s="1366">
        <f t="shared" ref="SGS65" si="6546">SGS59*$C$64*$C$65</f>
        <v>0</v>
      </c>
      <c r="SGU65" s="1366">
        <f t="shared" ref="SGU65" si="6547">SGU59*$C$64*$C$65</f>
        <v>0</v>
      </c>
      <c r="SGW65" s="1366">
        <f t="shared" ref="SGW65" si="6548">SGW59*$C$64*$C$65</f>
        <v>0</v>
      </c>
      <c r="SGY65" s="1366">
        <f t="shared" ref="SGY65" si="6549">SGY59*$C$64*$C$65</f>
        <v>0</v>
      </c>
      <c r="SHA65" s="1366">
        <f t="shared" ref="SHA65" si="6550">SHA59*$C$64*$C$65</f>
        <v>0</v>
      </c>
      <c r="SHC65" s="1366">
        <f t="shared" ref="SHC65" si="6551">SHC59*$C$64*$C$65</f>
        <v>0</v>
      </c>
      <c r="SHE65" s="1366">
        <f t="shared" ref="SHE65" si="6552">SHE59*$C$64*$C$65</f>
        <v>0</v>
      </c>
      <c r="SHG65" s="1366">
        <f t="shared" ref="SHG65" si="6553">SHG59*$C$64*$C$65</f>
        <v>0</v>
      </c>
      <c r="SHI65" s="1366">
        <f t="shared" ref="SHI65" si="6554">SHI59*$C$64*$C$65</f>
        <v>0</v>
      </c>
      <c r="SHK65" s="1366">
        <f t="shared" ref="SHK65" si="6555">SHK59*$C$64*$C$65</f>
        <v>0</v>
      </c>
      <c r="SHM65" s="1366">
        <f t="shared" ref="SHM65" si="6556">SHM59*$C$64*$C$65</f>
        <v>0</v>
      </c>
      <c r="SHO65" s="1366">
        <f t="shared" ref="SHO65" si="6557">SHO59*$C$64*$C$65</f>
        <v>0</v>
      </c>
      <c r="SHQ65" s="1366">
        <f t="shared" ref="SHQ65" si="6558">SHQ59*$C$64*$C$65</f>
        <v>0</v>
      </c>
      <c r="SHS65" s="1366">
        <f t="shared" ref="SHS65" si="6559">SHS59*$C$64*$C$65</f>
        <v>0</v>
      </c>
      <c r="SHU65" s="1366">
        <f t="shared" ref="SHU65" si="6560">SHU59*$C$64*$C$65</f>
        <v>0</v>
      </c>
      <c r="SHW65" s="1366">
        <f t="shared" ref="SHW65" si="6561">SHW59*$C$64*$C$65</f>
        <v>0</v>
      </c>
      <c r="SHY65" s="1366">
        <f t="shared" ref="SHY65" si="6562">SHY59*$C$64*$C$65</f>
        <v>0</v>
      </c>
      <c r="SIA65" s="1366">
        <f t="shared" ref="SIA65" si="6563">SIA59*$C$64*$C$65</f>
        <v>0</v>
      </c>
      <c r="SIC65" s="1366">
        <f t="shared" ref="SIC65" si="6564">SIC59*$C$64*$C$65</f>
        <v>0</v>
      </c>
      <c r="SIE65" s="1366">
        <f t="shared" ref="SIE65" si="6565">SIE59*$C$64*$C$65</f>
        <v>0</v>
      </c>
      <c r="SIG65" s="1366">
        <f t="shared" ref="SIG65" si="6566">SIG59*$C$64*$C$65</f>
        <v>0</v>
      </c>
      <c r="SII65" s="1366">
        <f t="shared" ref="SII65" si="6567">SII59*$C$64*$C$65</f>
        <v>0</v>
      </c>
      <c r="SIK65" s="1366">
        <f t="shared" ref="SIK65" si="6568">SIK59*$C$64*$C$65</f>
        <v>0</v>
      </c>
      <c r="SIM65" s="1366">
        <f t="shared" ref="SIM65" si="6569">SIM59*$C$64*$C$65</f>
        <v>0</v>
      </c>
      <c r="SIO65" s="1366">
        <f t="shared" ref="SIO65" si="6570">SIO59*$C$64*$C$65</f>
        <v>0</v>
      </c>
      <c r="SIQ65" s="1366">
        <f t="shared" ref="SIQ65" si="6571">SIQ59*$C$64*$C$65</f>
        <v>0</v>
      </c>
      <c r="SIS65" s="1366">
        <f t="shared" ref="SIS65" si="6572">SIS59*$C$64*$C$65</f>
        <v>0</v>
      </c>
      <c r="SIU65" s="1366">
        <f t="shared" ref="SIU65" si="6573">SIU59*$C$64*$C$65</f>
        <v>0</v>
      </c>
      <c r="SIW65" s="1366">
        <f t="shared" ref="SIW65" si="6574">SIW59*$C$64*$C$65</f>
        <v>0</v>
      </c>
      <c r="SIY65" s="1366">
        <f t="shared" ref="SIY65" si="6575">SIY59*$C$64*$C$65</f>
        <v>0</v>
      </c>
      <c r="SJA65" s="1366">
        <f t="shared" ref="SJA65" si="6576">SJA59*$C$64*$C$65</f>
        <v>0</v>
      </c>
      <c r="SJC65" s="1366">
        <f t="shared" ref="SJC65" si="6577">SJC59*$C$64*$C$65</f>
        <v>0</v>
      </c>
      <c r="SJE65" s="1366">
        <f t="shared" ref="SJE65" si="6578">SJE59*$C$64*$C$65</f>
        <v>0</v>
      </c>
      <c r="SJG65" s="1366">
        <f t="shared" ref="SJG65" si="6579">SJG59*$C$64*$C$65</f>
        <v>0</v>
      </c>
      <c r="SJI65" s="1366">
        <f t="shared" ref="SJI65" si="6580">SJI59*$C$64*$C$65</f>
        <v>0</v>
      </c>
      <c r="SJK65" s="1366">
        <f t="shared" ref="SJK65" si="6581">SJK59*$C$64*$C$65</f>
        <v>0</v>
      </c>
      <c r="SJM65" s="1366">
        <f t="shared" ref="SJM65" si="6582">SJM59*$C$64*$C$65</f>
        <v>0</v>
      </c>
      <c r="SJO65" s="1366">
        <f t="shared" ref="SJO65" si="6583">SJO59*$C$64*$C$65</f>
        <v>0</v>
      </c>
      <c r="SJQ65" s="1366">
        <f t="shared" ref="SJQ65" si="6584">SJQ59*$C$64*$C$65</f>
        <v>0</v>
      </c>
      <c r="SJS65" s="1366">
        <f t="shared" ref="SJS65" si="6585">SJS59*$C$64*$C$65</f>
        <v>0</v>
      </c>
      <c r="SJU65" s="1366">
        <f t="shared" ref="SJU65" si="6586">SJU59*$C$64*$C$65</f>
        <v>0</v>
      </c>
      <c r="SJW65" s="1366">
        <f t="shared" ref="SJW65" si="6587">SJW59*$C$64*$C$65</f>
        <v>0</v>
      </c>
      <c r="SJY65" s="1366">
        <f t="shared" ref="SJY65" si="6588">SJY59*$C$64*$C$65</f>
        <v>0</v>
      </c>
      <c r="SKA65" s="1366">
        <f t="shared" ref="SKA65" si="6589">SKA59*$C$64*$C$65</f>
        <v>0</v>
      </c>
      <c r="SKC65" s="1366">
        <f t="shared" ref="SKC65" si="6590">SKC59*$C$64*$C$65</f>
        <v>0</v>
      </c>
      <c r="SKE65" s="1366">
        <f t="shared" ref="SKE65" si="6591">SKE59*$C$64*$C$65</f>
        <v>0</v>
      </c>
      <c r="SKG65" s="1366">
        <f t="shared" ref="SKG65" si="6592">SKG59*$C$64*$C$65</f>
        <v>0</v>
      </c>
      <c r="SKI65" s="1366">
        <f t="shared" ref="SKI65" si="6593">SKI59*$C$64*$C$65</f>
        <v>0</v>
      </c>
      <c r="SKK65" s="1366">
        <f t="shared" ref="SKK65" si="6594">SKK59*$C$64*$C$65</f>
        <v>0</v>
      </c>
      <c r="SKM65" s="1366">
        <f t="shared" ref="SKM65" si="6595">SKM59*$C$64*$C$65</f>
        <v>0</v>
      </c>
      <c r="SKO65" s="1366">
        <f t="shared" ref="SKO65" si="6596">SKO59*$C$64*$C$65</f>
        <v>0</v>
      </c>
      <c r="SKQ65" s="1366">
        <f t="shared" ref="SKQ65" si="6597">SKQ59*$C$64*$C$65</f>
        <v>0</v>
      </c>
      <c r="SKS65" s="1366">
        <f t="shared" ref="SKS65" si="6598">SKS59*$C$64*$C$65</f>
        <v>0</v>
      </c>
      <c r="SKU65" s="1366">
        <f t="shared" ref="SKU65" si="6599">SKU59*$C$64*$C$65</f>
        <v>0</v>
      </c>
      <c r="SKW65" s="1366">
        <f t="shared" ref="SKW65" si="6600">SKW59*$C$64*$C$65</f>
        <v>0</v>
      </c>
      <c r="SKY65" s="1366">
        <f t="shared" ref="SKY65" si="6601">SKY59*$C$64*$C$65</f>
        <v>0</v>
      </c>
      <c r="SLA65" s="1366">
        <f t="shared" ref="SLA65" si="6602">SLA59*$C$64*$C$65</f>
        <v>0</v>
      </c>
      <c r="SLC65" s="1366">
        <f t="shared" ref="SLC65" si="6603">SLC59*$C$64*$C$65</f>
        <v>0</v>
      </c>
      <c r="SLE65" s="1366">
        <f t="shared" ref="SLE65" si="6604">SLE59*$C$64*$C$65</f>
        <v>0</v>
      </c>
      <c r="SLG65" s="1366">
        <f t="shared" ref="SLG65" si="6605">SLG59*$C$64*$C$65</f>
        <v>0</v>
      </c>
      <c r="SLI65" s="1366">
        <f t="shared" ref="SLI65" si="6606">SLI59*$C$64*$C$65</f>
        <v>0</v>
      </c>
      <c r="SLK65" s="1366">
        <f t="shared" ref="SLK65" si="6607">SLK59*$C$64*$C$65</f>
        <v>0</v>
      </c>
      <c r="SLM65" s="1366">
        <f t="shared" ref="SLM65" si="6608">SLM59*$C$64*$C$65</f>
        <v>0</v>
      </c>
      <c r="SLO65" s="1366">
        <f t="shared" ref="SLO65" si="6609">SLO59*$C$64*$C$65</f>
        <v>0</v>
      </c>
      <c r="SLQ65" s="1366">
        <f t="shared" ref="SLQ65" si="6610">SLQ59*$C$64*$C$65</f>
        <v>0</v>
      </c>
      <c r="SLS65" s="1366">
        <f t="shared" ref="SLS65" si="6611">SLS59*$C$64*$C$65</f>
        <v>0</v>
      </c>
      <c r="SLU65" s="1366">
        <f t="shared" ref="SLU65" si="6612">SLU59*$C$64*$C$65</f>
        <v>0</v>
      </c>
      <c r="SLW65" s="1366">
        <f t="shared" ref="SLW65" si="6613">SLW59*$C$64*$C$65</f>
        <v>0</v>
      </c>
      <c r="SLY65" s="1366">
        <f t="shared" ref="SLY65" si="6614">SLY59*$C$64*$C$65</f>
        <v>0</v>
      </c>
      <c r="SMA65" s="1366">
        <f t="shared" ref="SMA65" si="6615">SMA59*$C$64*$C$65</f>
        <v>0</v>
      </c>
      <c r="SMC65" s="1366">
        <f t="shared" ref="SMC65" si="6616">SMC59*$C$64*$C$65</f>
        <v>0</v>
      </c>
      <c r="SME65" s="1366">
        <f t="shared" ref="SME65" si="6617">SME59*$C$64*$C$65</f>
        <v>0</v>
      </c>
      <c r="SMG65" s="1366">
        <f t="shared" ref="SMG65" si="6618">SMG59*$C$64*$C$65</f>
        <v>0</v>
      </c>
      <c r="SMI65" s="1366">
        <f t="shared" ref="SMI65" si="6619">SMI59*$C$64*$C$65</f>
        <v>0</v>
      </c>
      <c r="SMK65" s="1366">
        <f t="shared" ref="SMK65" si="6620">SMK59*$C$64*$C$65</f>
        <v>0</v>
      </c>
      <c r="SMM65" s="1366">
        <f t="shared" ref="SMM65" si="6621">SMM59*$C$64*$C$65</f>
        <v>0</v>
      </c>
      <c r="SMO65" s="1366">
        <f t="shared" ref="SMO65" si="6622">SMO59*$C$64*$C$65</f>
        <v>0</v>
      </c>
      <c r="SMQ65" s="1366">
        <f t="shared" ref="SMQ65" si="6623">SMQ59*$C$64*$C$65</f>
        <v>0</v>
      </c>
      <c r="SMS65" s="1366">
        <f t="shared" ref="SMS65" si="6624">SMS59*$C$64*$C$65</f>
        <v>0</v>
      </c>
      <c r="SMU65" s="1366">
        <f t="shared" ref="SMU65" si="6625">SMU59*$C$64*$C$65</f>
        <v>0</v>
      </c>
      <c r="SMW65" s="1366">
        <f t="shared" ref="SMW65" si="6626">SMW59*$C$64*$C$65</f>
        <v>0</v>
      </c>
      <c r="SMY65" s="1366">
        <f t="shared" ref="SMY65" si="6627">SMY59*$C$64*$C$65</f>
        <v>0</v>
      </c>
      <c r="SNA65" s="1366">
        <f t="shared" ref="SNA65" si="6628">SNA59*$C$64*$C$65</f>
        <v>0</v>
      </c>
      <c r="SNC65" s="1366">
        <f t="shared" ref="SNC65" si="6629">SNC59*$C$64*$C$65</f>
        <v>0</v>
      </c>
      <c r="SNE65" s="1366">
        <f t="shared" ref="SNE65" si="6630">SNE59*$C$64*$C$65</f>
        <v>0</v>
      </c>
      <c r="SNG65" s="1366">
        <f t="shared" ref="SNG65" si="6631">SNG59*$C$64*$C$65</f>
        <v>0</v>
      </c>
      <c r="SNI65" s="1366">
        <f t="shared" ref="SNI65" si="6632">SNI59*$C$64*$C$65</f>
        <v>0</v>
      </c>
      <c r="SNK65" s="1366">
        <f t="shared" ref="SNK65" si="6633">SNK59*$C$64*$C$65</f>
        <v>0</v>
      </c>
      <c r="SNM65" s="1366">
        <f t="shared" ref="SNM65" si="6634">SNM59*$C$64*$C$65</f>
        <v>0</v>
      </c>
      <c r="SNO65" s="1366">
        <f t="shared" ref="SNO65" si="6635">SNO59*$C$64*$C$65</f>
        <v>0</v>
      </c>
      <c r="SNQ65" s="1366">
        <f t="shared" ref="SNQ65" si="6636">SNQ59*$C$64*$C$65</f>
        <v>0</v>
      </c>
      <c r="SNS65" s="1366">
        <f t="shared" ref="SNS65" si="6637">SNS59*$C$64*$C$65</f>
        <v>0</v>
      </c>
      <c r="SNU65" s="1366">
        <f t="shared" ref="SNU65" si="6638">SNU59*$C$64*$C$65</f>
        <v>0</v>
      </c>
      <c r="SNW65" s="1366">
        <f t="shared" ref="SNW65" si="6639">SNW59*$C$64*$C$65</f>
        <v>0</v>
      </c>
      <c r="SNY65" s="1366">
        <f t="shared" ref="SNY65" si="6640">SNY59*$C$64*$C$65</f>
        <v>0</v>
      </c>
      <c r="SOA65" s="1366">
        <f t="shared" ref="SOA65" si="6641">SOA59*$C$64*$C$65</f>
        <v>0</v>
      </c>
      <c r="SOC65" s="1366">
        <f t="shared" ref="SOC65" si="6642">SOC59*$C$64*$C$65</f>
        <v>0</v>
      </c>
      <c r="SOE65" s="1366">
        <f t="shared" ref="SOE65" si="6643">SOE59*$C$64*$C$65</f>
        <v>0</v>
      </c>
      <c r="SOG65" s="1366">
        <f t="shared" ref="SOG65" si="6644">SOG59*$C$64*$C$65</f>
        <v>0</v>
      </c>
      <c r="SOI65" s="1366">
        <f t="shared" ref="SOI65" si="6645">SOI59*$C$64*$C$65</f>
        <v>0</v>
      </c>
      <c r="SOK65" s="1366">
        <f t="shared" ref="SOK65" si="6646">SOK59*$C$64*$C$65</f>
        <v>0</v>
      </c>
      <c r="SOM65" s="1366">
        <f t="shared" ref="SOM65" si="6647">SOM59*$C$64*$C$65</f>
        <v>0</v>
      </c>
      <c r="SOO65" s="1366">
        <f t="shared" ref="SOO65" si="6648">SOO59*$C$64*$C$65</f>
        <v>0</v>
      </c>
      <c r="SOQ65" s="1366">
        <f t="shared" ref="SOQ65" si="6649">SOQ59*$C$64*$C$65</f>
        <v>0</v>
      </c>
      <c r="SOS65" s="1366">
        <f t="shared" ref="SOS65" si="6650">SOS59*$C$64*$C$65</f>
        <v>0</v>
      </c>
      <c r="SOU65" s="1366">
        <f t="shared" ref="SOU65" si="6651">SOU59*$C$64*$C$65</f>
        <v>0</v>
      </c>
      <c r="SOW65" s="1366">
        <f t="shared" ref="SOW65" si="6652">SOW59*$C$64*$C$65</f>
        <v>0</v>
      </c>
      <c r="SOY65" s="1366">
        <f t="shared" ref="SOY65" si="6653">SOY59*$C$64*$C$65</f>
        <v>0</v>
      </c>
      <c r="SPA65" s="1366">
        <f t="shared" ref="SPA65" si="6654">SPA59*$C$64*$C$65</f>
        <v>0</v>
      </c>
      <c r="SPC65" s="1366">
        <f t="shared" ref="SPC65" si="6655">SPC59*$C$64*$C$65</f>
        <v>0</v>
      </c>
      <c r="SPE65" s="1366">
        <f t="shared" ref="SPE65" si="6656">SPE59*$C$64*$C$65</f>
        <v>0</v>
      </c>
      <c r="SPG65" s="1366">
        <f t="shared" ref="SPG65" si="6657">SPG59*$C$64*$C$65</f>
        <v>0</v>
      </c>
      <c r="SPI65" s="1366">
        <f t="shared" ref="SPI65" si="6658">SPI59*$C$64*$C$65</f>
        <v>0</v>
      </c>
      <c r="SPK65" s="1366">
        <f t="shared" ref="SPK65" si="6659">SPK59*$C$64*$C$65</f>
        <v>0</v>
      </c>
      <c r="SPM65" s="1366">
        <f t="shared" ref="SPM65" si="6660">SPM59*$C$64*$C$65</f>
        <v>0</v>
      </c>
      <c r="SPO65" s="1366">
        <f t="shared" ref="SPO65" si="6661">SPO59*$C$64*$C$65</f>
        <v>0</v>
      </c>
      <c r="SPQ65" s="1366">
        <f t="shared" ref="SPQ65" si="6662">SPQ59*$C$64*$C$65</f>
        <v>0</v>
      </c>
      <c r="SPS65" s="1366">
        <f t="shared" ref="SPS65" si="6663">SPS59*$C$64*$C$65</f>
        <v>0</v>
      </c>
      <c r="SPU65" s="1366">
        <f t="shared" ref="SPU65" si="6664">SPU59*$C$64*$C$65</f>
        <v>0</v>
      </c>
      <c r="SPW65" s="1366">
        <f t="shared" ref="SPW65" si="6665">SPW59*$C$64*$C$65</f>
        <v>0</v>
      </c>
      <c r="SPY65" s="1366">
        <f t="shared" ref="SPY65" si="6666">SPY59*$C$64*$C$65</f>
        <v>0</v>
      </c>
      <c r="SQA65" s="1366">
        <f t="shared" ref="SQA65" si="6667">SQA59*$C$64*$C$65</f>
        <v>0</v>
      </c>
      <c r="SQC65" s="1366">
        <f t="shared" ref="SQC65" si="6668">SQC59*$C$64*$C$65</f>
        <v>0</v>
      </c>
      <c r="SQE65" s="1366">
        <f t="shared" ref="SQE65" si="6669">SQE59*$C$64*$C$65</f>
        <v>0</v>
      </c>
      <c r="SQG65" s="1366">
        <f t="shared" ref="SQG65" si="6670">SQG59*$C$64*$C$65</f>
        <v>0</v>
      </c>
      <c r="SQI65" s="1366">
        <f t="shared" ref="SQI65" si="6671">SQI59*$C$64*$C$65</f>
        <v>0</v>
      </c>
      <c r="SQK65" s="1366">
        <f t="shared" ref="SQK65" si="6672">SQK59*$C$64*$C$65</f>
        <v>0</v>
      </c>
      <c r="SQM65" s="1366">
        <f t="shared" ref="SQM65" si="6673">SQM59*$C$64*$C$65</f>
        <v>0</v>
      </c>
      <c r="SQO65" s="1366">
        <f t="shared" ref="SQO65" si="6674">SQO59*$C$64*$C$65</f>
        <v>0</v>
      </c>
      <c r="SQQ65" s="1366">
        <f t="shared" ref="SQQ65" si="6675">SQQ59*$C$64*$C$65</f>
        <v>0</v>
      </c>
      <c r="SQS65" s="1366">
        <f t="shared" ref="SQS65" si="6676">SQS59*$C$64*$C$65</f>
        <v>0</v>
      </c>
      <c r="SQU65" s="1366">
        <f t="shared" ref="SQU65" si="6677">SQU59*$C$64*$C$65</f>
        <v>0</v>
      </c>
      <c r="SQW65" s="1366">
        <f t="shared" ref="SQW65" si="6678">SQW59*$C$64*$C$65</f>
        <v>0</v>
      </c>
      <c r="SQY65" s="1366">
        <f t="shared" ref="SQY65" si="6679">SQY59*$C$64*$C$65</f>
        <v>0</v>
      </c>
      <c r="SRA65" s="1366">
        <f t="shared" ref="SRA65" si="6680">SRA59*$C$64*$C$65</f>
        <v>0</v>
      </c>
      <c r="SRC65" s="1366">
        <f t="shared" ref="SRC65" si="6681">SRC59*$C$64*$C$65</f>
        <v>0</v>
      </c>
      <c r="SRE65" s="1366">
        <f t="shared" ref="SRE65" si="6682">SRE59*$C$64*$C$65</f>
        <v>0</v>
      </c>
      <c r="SRG65" s="1366">
        <f t="shared" ref="SRG65" si="6683">SRG59*$C$64*$C$65</f>
        <v>0</v>
      </c>
      <c r="SRI65" s="1366">
        <f t="shared" ref="SRI65" si="6684">SRI59*$C$64*$C$65</f>
        <v>0</v>
      </c>
      <c r="SRK65" s="1366">
        <f t="shared" ref="SRK65" si="6685">SRK59*$C$64*$C$65</f>
        <v>0</v>
      </c>
      <c r="SRM65" s="1366">
        <f t="shared" ref="SRM65" si="6686">SRM59*$C$64*$C$65</f>
        <v>0</v>
      </c>
      <c r="SRO65" s="1366">
        <f t="shared" ref="SRO65" si="6687">SRO59*$C$64*$C$65</f>
        <v>0</v>
      </c>
      <c r="SRQ65" s="1366">
        <f t="shared" ref="SRQ65" si="6688">SRQ59*$C$64*$C$65</f>
        <v>0</v>
      </c>
      <c r="SRS65" s="1366">
        <f t="shared" ref="SRS65" si="6689">SRS59*$C$64*$C$65</f>
        <v>0</v>
      </c>
      <c r="SRU65" s="1366">
        <f t="shared" ref="SRU65" si="6690">SRU59*$C$64*$C$65</f>
        <v>0</v>
      </c>
      <c r="SRW65" s="1366">
        <f t="shared" ref="SRW65" si="6691">SRW59*$C$64*$C$65</f>
        <v>0</v>
      </c>
      <c r="SRY65" s="1366">
        <f t="shared" ref="SRY65" si="6692">SRY59*$C$64*$C$65</f>
        <v>0</v>
      </c>
      <c r="SSA65" s="1366">
        <f t="shared" ref="SSA65" si="6693">SSA59*$C$64*$C$65</f>
        <v>0</v>
      </c>
      <c r="SSC65" s="1366">
        <f t="shared" ref="SSC65" si="6694">SSC59*$C$64*$C$65</f>
        <v>0</v>
      </c>
      <c r="SSE65" s="1366">
        <f t="shared" ref="SSE65" si="6695">SSE59*$C$64*$C$65</f>
        <v>0</v>
      </c>
      <c r="SSG65" s="1366">
        <f t="shared" ref="SSG65" si="6696">SSG59*$C$64*$C$65</f>
        <v>0</v>
      </c>
      <c r="SSI65" s="1366">
        <f t="shared" ref="SSI65" si="6697">SSI59*$C$64*$C$65</f>
        <v>0</v>
      </c>
      <c r="SSK65" s="1366">
        <f t="shared" ref="SSK65" si="6698">SSK59*$C$64*$C$65</f>
        <v>0</v>
      </c>
      <c r="SSM65" s="1366">
        <f t="shared" ref="SSM65" si="6699">SSM59*$C$64*$C$65</f>
        <v>0</v>
      </c>
      <c r="SSO65" s="1366">
        <f t="shared" ref="SSO65" si="6700">SSO59*$C$64*$C$65</f>
        <v>0</v>
      </c>
      <c r="SSQ65" s="1366">
        <f t="shared" ref="SSQ65" si="6701">SSQ59*$C$64*$C$65</f>
        <v>0</v>
      </c>
      <c r="SSS65" s="1366">
        <f t="shared" ref="SSS65" si="6702">SSS59*$C$64*$C$65</f>
        <v>0</v>
      </c>
      <c r="SSU65" s="1366">
        <f t="shared" ref="SSU65" si="6703">SSU59*$C$64*$C$65</f>
        <v>0</v>
      </c>
      <c r="SSW65" s="1366">
        <f t="shared" ref="SSW65" si="6704">SSW59*$C$64*$C$65</f>
        <v>0</v>
      </c>
      <c r="SSY65" s="1366">
        <f t="shared" ref="SSY65" si="6705">SSY59*$C$64*$C$65</f>
        <v>0</v>
      </c>
      <c r="STA65" s="1366">
        <f t="shared" ref="STA65" si="6706">STA59*$C$64*$C$65</f>
        <v>0</v>
      </c>
      <c r="STC65" s="1366">
        <f t="shared" ref="STC65" si="6707">STC59*$C$64*$C$65</f>
        <v>0</v>
      </c>
      <c r="STE65" s="1366">
        <f t="shared" ref="STE65" si="6708">STE59*$C$64*$C$65</f>
        <v>0</v>
      </c>
      <c r="STG65" s="1366">
        <f t="shared" ref="STG65" si="6709">STG59*$C$64*$C$65</f>
        <v>0</v>
      </c>
      <c r="STI65" s="1366">
        <f t="shared" ref="STI65" si="6710">STI59*$C$64*$C$65</f>
        <v>0</v>
      </c>
      <c r="STK65" s="1366">
        <f t="shared" ref="STK65" si="6711">STK59*$C$64*$C$65</f>
        <v>0</v>
      </c>
      <c r="STM65" s="1366">
        <f t="shared" ref="STM65" si="6712">STM59*$C$64*$C$65</f>
        <v>0</v>
      </c>
      <c r="STO65" s="1366">
        <f t="shared" ref="STO65" si="6713">STO59*$C$64*$C$65</f>
        <v>0</v>
      </c>
      <c r="STQ65" s="1366">
        <f t="shared" ref="STQ65" si="6714">STQ59*$C$64*$C$65</f>
        <v>0</v>
      </c>
      <c r="STS65" s="1366">
        <f t="shared" ref="STS65" si="6715">STS59*$C$64*$C$65</f>
        <v>0</v>
      </c>
      <c r="STU65" s="1366">
        <f t="shared" ref="STU65" si="6716">STU59*$C$64*$C$65</f>
        <v>0</v>
      </c>
      <c r="STW65" s="1366">
        <f t="shared" ref="STW65" si="6717">STW59*$C$64*$C$65</f>
        <v>0</v>
      </c>
      <c r="STY65" s="1366">
        <f t="shared" ref="STY65" si="6718">STY59*$C$64*$C$65</f>
        <v>0</v>
      </c>
      <c r="SUA65" s="1366">
        <f t="shared" ref="SUA65" si="6719">SUA59*$C$64*$C$65</f>
        <v>0</v>
      </c>
      <c r="SUC65" s="1366">
        <f t="shared" ref="SUC65" si="6720">SUC59*$C$64*$C$65</f>
        <v>0</v>
      </c>
      <c r="SUE65" s="1366">
        <f t="shared" ref="SUE65" si="6721">SUE59*$C$64*$C$65</f>
        <v>0</v>
      </c>
      <c r="SUG65" s="1366">
        <f t="shared" ref="SUG65" si="6722">SUG59*$C$64*$C$65</f>
        <v>0</v>
      </c>
      <c r="SUI65" s="1366">
        <f t="shared" ref="SUI65" si="6723">SUI59*$C$64*$C$65</f>
        <v>0</v>
      </c>
      <c r="SUK65" s="1366">
        <f t="shared" ref="SUK65" si="6724">SUK59*$C$64*$C$65</f>
        <v>0</v>
      </c>
      <c r="SUM65" s="1366">
        <f t="shared" ref="SUM65" si="6725">SUM59*$C$64*$C$65</f>
        <v>0</v>
      </c>
      <c r="SUO65" s="1366">
        <f t="shared" ref="SUO65" si="6726">SUO59*$C$64*$C$65</f>
        <v>0</v>
      </c>
      <c r="SUQ65" s="1366">
        <f t="shared" ref="SUQ65" si="6727">SUQ59*$C$64*$C$65</f>
        <v>0</v>
      </c>
      <c r="SUS65" s="1366">
        <f t="shared" ref="SUS65" si="6728">SUS59*$C$64*$C$65</f>
        <v>0</v>
      </c>
      <c r="SUU65" s="1366">
        <f t="shared" ref="SUU65" si="6729">SUU59*$C$64*$C$65</f>
        <v>0</v>
      </c>
      <c r="SUW65" s="1366">
        <f t="shared" ref="SUW65" si="6730">SUW59*$C$64*$C$65</f>
        <v>0</v>
      </c>
      <c r="SUY65" s="1366">
        <f t="shared" ref="SUY65" si="6731">SUY59*$C$64*$C$65</f>
        <v>0</v>
      </c>
      <c r="SVA65" s="1366">
        <f t="shared" ref="SVA65" si="6732">SVA59*$C$64*$C$65</f>
        <v>0</v>
      </c>
      <c r="SVC65" s="1366">
        <f t="shared" ref="SVC65" si="6733">SVC59*$C$64*$C$65</f>
        <v>0</v>
      </c>
      <c r="SVE65" s="1366">
        <f t="shared" ref="SVE65" si="6734">SVE59*$C$64*$C$65</f>
        <v>0</v>
      </c>
      <c r="SVG65" s="1366">
        <f t="shared" ref="SVG65" si="6735">SVG59*$C$64*$C$65</f>
        <v>0</v>
      </c>
      <c r="SVI65" s="1366">
        <f t="shared" ref="SVI65" si="6736">SVI59*$C$64*$C$65</f>
        <v>0</v>
      </c>
      <c r="SVK65" s="1366">
        <f t="shared" ref="SVK65" si="6737">SVK59*$C$64*$C$65</f>
        <v>0</v>
      </c>
      <c r="SVM65" s="1366">
        <f t="shared" ref="SVM65" si="6738">SVM59*$C$64*$C$65</f>
        <v>0</v>
      </c>
      <c r="SVO65" s="1366">
        <f t="shared" ref="SVO65" si="6739">SVO59*$C$64*$C$65</f>
        <v>0</v>
      </c>
      <c r="SVQ65" s="1366">
        <f t="shared" ref="SVQ65" si="6740">SVQ59*$C$64*$C$65</f>
        <v>0</v>
      </c>
      <c r="SVS65" s="1366">
        <f t="shared" ref="SVS65" si="6741">SVS59*$C$64*$C$65</f>
        <v>0</v>
      </c>
      <c r="SVU65" s="1366">
        <f t="shared" ref="SVU65" si="6742">SVU59*$C$64*$C$65</f>
        <v>0</v>
      </c>
      <c r="SVW65" s="1366">
        <f t="shared" ref="SVW65" si="6743">SVW59*$C$64*$C$65</f>
        <v>0</v>
      </c>
      <c r="SVY65" s="1366">
        <f t="shared" ref="SVY65" si="6744">SVY59*$C$64*$C$65</f>
        <v>0</v>
      </c>
      <c r="SWA65" s="1366">
        <f t="shared" ref="SWA65" si="6745">SWA59*$C$64*$C$65</f>
        <v>0</v>
      </c>
      <c r="SWC65" s="1366">
        <f t="shared" ref="SWC65" si="6746">SWC59*$C$64*$C$65</f>
        <v>0</v>
      </c>
      <c r="SWE65" s="1366">
        <f t="shared" ref="SWE65" si="6747">SWE59*$C$64*$C$65</f>
        <v>0</v>
      </c>
      <c r="SWG65" s="1366">
        <f t="shared" ref="SWG65" si="6748">SWG59*$C$64*$C$65</f>
        <v>0</v>
      </c>
      <c r="SWI65" s="1366">
        <f t="shared" ref="SWI65" si="6749">SWI59*$C$64*$C$65</f>
        <v>0</v>
      </c>
      <c r="SWK65" s="1366">
        <f t="shared" ref="SWK65" si="6750">SWK59*$C$64*$C$65</f>
        <v>0</v>
      </c>
      <c r="SWM65" s="1366">
        <f t="shared" ref="SWM65" si="6751">SWM59*$C$64*$C$65</f>
        <v>0</v>
      </c>
      <c r="SWO65" s="1366">
        <f t="shared" ref="SWO65" si="6752">SWO59*$C$64*$C$65</f>
        <v>0</v>
      </c>
      <c r="SWQ65" s="1366">
        <f t="shared" ref="SWQ65" si="6753">SWQ59*$C$64*$C$65</f>
        <v>0</v>
      </c>
      <c r="SWS65" s="1366">
        <f t="shared" ref="SWS65" si="6754">SWS59*$C$64*$C$65</f>
        <v>0</v>
      </c>
      <c r="SWU65" s="1366">
        <f t="shared" ref="SWU65" si="6755">SWU59*$C$64*$C$65</f>
        <v>0</v>
      </c>
      <c r="SWW65" s="1366">
        <f t="shared" ref="SWW65" si="6756">SWW59*$C$64*$C$65</f>
        <v>0</v>
      </c>
      <c r="SWY65" s="1366">
        <f t="shared" ref="SWY65" si="6757">SWY59*$C$64*$C$65</f>
        <v>0</v>
      </c>
      <c r="SXA65" s="1366">
        <f t="shared" ref="SXA65" si="6758">SXA59*$C$64*$C$65</f>
        <v>0</v>
      </c>
      <c r="SXC65" s="1366">
        <f t="shared" ref="SXC65" si="6759">SXC59*$C$64*$C$65</f>
        <v>0</v>
      </c>
      <c r="SXE65" s="1366">
        <f t="shared" ref="SXE65" si="6760">SXE59*$C$64*$C$65</f>
        <v>0</v>
      </c>
      <c r="SXG65" s="1366">
        <f t="shared" ref="SXG65" si="6761">SXG59*$C$64*$C$65</f>
        <v>0</v>
      </c>
      <c r="SXI65" s="1366">
        <f t="shared" ref="SXI65" si="6762">SXI59*$C$64*$C$65</f>
        <v>0</v>
      </c>
      <c r="SXK65" s="1366">
        <f t="shared" ref="SXK65" si="6763">SXK59*$C$64*$C$65</f>
        <v>0</v>
      </c>
      <c r="SXM65" s="1366">
        <f t="shared" ref="SXM65" si="6764">SXM59*$C$64*$C$65</f>
        <v>0</v>
      </c>
      <c r="SXO65" s="1366">
        <f t="shared" ref="SXO65" si="6765">SXO59*$C$64*$C$65</f>
        <v>0</v>
      </c>
      <c r="SXQ65" s="1366">
        <f t="shared" ref="SXQ65" si="6766">SXQ59*$C$64*$C$65</f>
        <v>0</v>
      </c>
      <c r="SXS65" s="1366">
        <f t="shared" ref="SXS65" si="6767">SXS59*$C$64*$C$65</f>
        <v>0</v>
      </c>
      <c r="SXU65" s="1366">
        <f t="shared" ref="SXU65" si="6768">SXU59*$C$64*$C$65</f>
        <v>0</v>
      </c>
      <c r="SXW65" s="1366">
        <f t="shared" ref="SXW65" si="6769">SXW59*$C$64*$C$65</f>
        <v>0</v>
      </c>
      <c r="SXY65" s="1366">
        <f t="shared" ref="SXY65" si="6770">SXY59*$C$64*$C$65</f>
        <v>0</v>
      </c>
      <c r="SYA65" s="1366">
        <f t="shared" ref="SYA65" si="6771">SYA59*$C$64*$C$65</f>
        <v>0</v>
      </c>
      <c r="SYC65" s="1366">
        <f t="shared" ref="SYC65" si="6772">SYC59*$C$64*$C$65</f>
        <v>0</v>
      </c>
      <c r="SYE65" s="1366">
        <f t="shared" ref="SYE65" si="6773">SYE59*$C$64*$C$65</f>
        <v>0</v>
      </c>
      <c r="SYG65" s="1366">
        <f t="shared" ref="SYG65" si="6774">SYG59*$C$64*$C$65</f>
        <v>0</v>
      </c>
      <c r="SYI65" s="1366">
        <f t="shared" ref="SYI65" si="6775">SYI59*$C$64*$C$65</f>
        <v>0</v>
      </c>
      <c r="SYK65" s="1366">
        <f t="shared" ref="SYK65" si="6776">SYK59*$C$64*$C$65</f>
        <v>0</v>
      </c>
      <c r="SYM65" s="1366">
        <f t="shared" ref="SYM65" si="6777">SYM59*$C$64*$C$65</f>
        <v>0</v>
      </c>
      <c r="SYO65" s="1366">
        <f t="shared" ref="SYO65" si="6778">SYO59*$C$64*$C$65</f>
        <v>0</v>
      </c>
      <c r="SYQ65" s="1366">
        <f t="shared" ref="SYQ65" si="6779">SYQ59*$C$64*$C$65</f>
        <v>0</v>
      </c>
      <c r="SYS65" s="1366">
        <f t="shared" ref="SYS65" si="6780">SYS59*$C$64*$C$65</f>
        <v>0</v>
      </c>
      <c r="SYU65" s="1366">
        <f t="shared" ref="SYU65" si="6781">SYU59*$C$64*$C$65</f>
        <v>0</v>
      </c>
      <c r="SYW65" s="1366">
        <f t="shared" ref="SYW65" si="6782">SYW59*$C$64*$C$65</f>
        <v>0</v>
      </c>
      <c r="SYY65" s="1366">
        <f t="shared" ref="SYY65" si="6783">SYY59*$C$64*$C$65</f>
        <v>0</v>
      </c>
      <c r="SZA65" s="1366">
        <f t="shared" ref="SZA65" si="6784">SZA59*$C$64*$C$65</f>
        <v>0</v>
      </c>
      <c r="SZC65" s="1366">
        <f t="shared" ref="SZC65" si="6785">SZC59*$C$64*$C$65</f>
        <v>0</v>
      </c>
      <c r="SZE65" s="1366">
        <f t="shared" ref="SZE65" si="6786">SZE59*$C$64*$C$65</f>
        <v>0</v>
      </c>
      <c r="SZG65" s="1366">
        <f t="shared" ref="SZG65" si="6787">SZG59*$C$64*$C$65</f>
        <v>0</v>
      </c>
      <c r="SZI65" s="1366">
        <f t="shared" ref="SZI65" si="6788">SZI59*$C$64*$C$65</f>
        <v>0</v>
      </c>
      <c r="SZK65" s="1366">
        <f t="shared" ref="SZK65" si="6789">SZK59*$C$64*$C$65</f>
        <v>0</v>
      </c>
      <c r="SZM65" s="1366">
        <f t="shared" ref="SZM65" si="6790">SZM59*$C$64*$C$65</f>
        <v>0</v>
      </c>
      <c r="SZO65" s="1366">
        <f t="shared" ref="SZO65" si="6791">SZO59*$C$64*$C$65</f>
        <v>0</v>
      </c>
      <c r="SZQ65" s="1366">
        <f t="shared" ref="SZQ65" si="6792">SZQ59*$C$64*$C$65</f>
        <v>0</v>
      </c>
      <c r="SZS65" s="1366">
        <f t="shared" ref="SZS65" si="6793">SZS59*$C$64*$C$65</f>
        <v>0</v>
      </c>
      <c r="SZU65" s="1366">
        <f t="shared" ref="SZU65" si="6794">SZU59*$C$64*$C$65</f>
        <v>0</v>
      </c>
      <c r="SZW65" s="1366">
        <f t="shared" ref="SZW65" si="6795">SZW59*$C$64*$C$65</f>
        <v>0</v>
      </c>
      <c r="SZY65" s="1366">
        <f t="shared" ref="SZY65" si="6796">SZY59*$C$64*$C$65</f>
        <v>0</v>
      </c>
      <c r="TAA65" s="1366">
        <f t="shared" ref="TAA65" si="6797">TAA59*$C$64*$C$65</f>
        <v>0</v>
      </c>
      <c r="TAC65" s="1366">
        <f t="shared" ref="TAC65" si="6798">TAC59*$C$64*$C$65</f>
        <v>0</v>
      </c>
      <c r="TAE65" s="1366">
        <f t="shared" ref="TAE65" si="6799">TAE59*$C$64*$C$65</f>
        <v>0</v>
      </c>
      <c r="TAG65" s="1366">
        <f t="shared" ref="TAG65" si="6800">TAG59*$C$64*$C$65</f>
        <v>0</v>
      </c>
      <c r="TAI65" s="1366">
        <f t="shared" ref="TAI65" si="6801">TAI59*$C$64*$C$65</f>
        <v>0</v>
      </c>
      <c r="TAK65" s="1366">
        <f t="shared" ref="TAK65" si="6802">TAK59*$C$64*$C$65</f>
        <v>0</v>
      </c>
      <c r="TAM65" s="1366">
        <f t="shared" ref="TAM65" si="6803">TAM59*$C$64*$C$65</f>
        <v>0</v>
      </c>
      <c r="TAO65" s="1366">
        <f t="shared" ref="TAO65" si="6804">TAO59*$C$64*$C$65</f>
        <v>0</v>
      </c>
      <c r="TAQ65" s="1366">
        <f t="shared" ref="TAQ65" si="6805">TAQ59*$C$64*$C$65</f>
        <v>0</v>
      </c>
      <c r="TAS65" s="1366">
        <f t="shared" ref="TAS65" si="6806">TAS59*$C$64*$C$65</f>
        <v>0</v>
      </c>
      <c r="TAU65" s="1366">
        <f t="shared" ref="TAU65" si="6807">TAU59*$C$64*$C$65</f>
        <v>0</v>
      </c>
      <c r="TAW65" s="1366">
        <f t="shared" ref="TAW65" si="6808">TAW59*$C$64*$C$65</f>
        <v>0</v>
      </c>
      <c r="TAY65" s="1366">
        <f t="shared" ref="TAY65" si="6809">TAY59*$C$64*$C$65</f>
        <v>0</v>
      </c>
      <c r="TBA65" s="1366">
        <f t="shared" ref="TBA65" si="6810">TBA59*$C$64*$C$65</f>
        <v>0</v>
      </c>
      <c r="TBC65" s="1366">
        <f t="shared" ref="TBC65" si="6811">TBC59*$C$64*$C$65</f>
        <v>0</v>
      </c>
      <c r="TBE65" s="1366">
        <f t="shared" ref="TBE65" si="6812">TBE59*$C$64*$C$65</f>
        <v>0</v>
      </c>
      <c r="TBG65" s="1366">
        <f t="shared" ref="TBG65" si="6813">TBG59*$C$64*$C$65</f>
        <v>0</v>
      </c>
      <c r="TBI65" s="1366">
        <f t="shared" ref="TBI65" si="6814">TBI59*$C$64*$C$65</f>
        <v>0</v>
      </c>
      <c r="TBK65" s="1366">
        <f t="shared" ref="TBK65" si="6815">TBK59*$C$64*$C$65</f>
        <v>0</v>
      </c>
      <c r="TBM65" s="1366">
        <f t="shared" ref="TBM65" si="6816">TBM59*$C$64*$C$65</f>
        <v>0</v>
      </c>
      <c r="TBO65" s="1366">
        <f t="shared" ref="TBO65" si="6817">TBO59*$C$64*$C$65</f>
        <v>0</v>
      </c>
      <c r="TBQ65" s="1366">
        <f t="shared" ref="TBQ65" si="6818">TBQ59*$C$64*$C$65</f>
        <v>0</v>
      </c>
      <c r="TBS65" s="1366">
        <f t="shared" ref="TBS65" si="6819">TBS59*$C$64*$C$65</f>
        <v>0</v>
      </c>
      <c r="TBU65" s="1366">
        <f t="shared" ref="TBU65" si="6820">TBU59*$C$64*$C$65</f>
        <v>0</v>
      </c>
      <c r="TBW65" s="1366">
        <f t="shared" ref="TBW65" si="6821">TBW59*$C$64*$C$65</f>
        <v>0</v>
      </c>
      <c r="TBY65" s="1366">
        <f t="shared" ref="TBY65" si="6822">TBY59*$C$64*$C$65</f>
        <v>0</v>
      </c>
      <c r="TCA65" s="1366">
        <f t="shared" ref="TCA65" si="6823">TCA59*$C$64*$C$65</f>
        <v>0</v>
      </c>
      <c r="TCC65" s="1366">
        <f t="shared" ref="TCC65" si="6824">TCC59*$C$64*$C$65</f>
        <v>0</v>
      </c>
      <c r="TCE65" s="1366">
        <f t="shared" ref="TCE65" si="6825">TCE59*$C$64*$C$65</f>
        <v>0</v>
      </c>
      <c r="TCG65" s="1366">
        <f t="shared" ref="TCG65" si="6826">TCG59*$C$64*$C$65</f>
        <v>0</v>
      </c>
      <c r="TCI65" s="1366">
        <f t="shared" ref="TCI65" si="6827">TCI59*$C$64*$C$65</f>
        <v>0</v>
      </c>
      <c r="TCK65" s="1366">
        <f t="shared" ref="TCK65" si="6828">TCK59*$C$64*$C$65</f>
        <v>0</v>
      </c>
      <c r="TCM65" s="1366">
        <f t="shared" ref="TCM65" si="6829">TCM59*$C$64*$C$65</f>
        <v>0</v>
      </c>
      <c r="TCO65" s="1366">
        <f t="shared" ref="TCO65" si="6830">TCO59*$C$64*$C$65</f>
        <v>0</v>
      </c>
      <c r="TCQ65" s="1366">
        <f t="shared" ref="TCQ65" si="6831">TCQ59*$C$64*$C$65</f>
        <v>0</v>
      </c>
      <c r="TCS65" s="1366">
        <f t="shared" ref="TCS65" si="6832">TCS59*$C$64*$C$65</f>
        <v>0</v>
      </c>
      <c r="TCU65" s="1366">
        <f t="shared" ref="TCU65" si="6833">TCU59*$C$64*$C$65</f>
        <v>0</v>
      </c>
      <c r="TCW65" s="1366">
        <f t="shared" ref="TCW65" si="6834">TCW59*$C$64*$C$65</f>
        <v>0</v>
      </c>
      <c r="TCY65" s="1366">
        <f t="shared" ref="TCY65" si="6835">TCY59*$C$64*$C$65</f>
        <v>0</v>
      </c>
      <c r="TDA65" s="1366">
        <f t="shared" ref="TDA65" si="6836">TDA59*$C$64*$C$65</f>
        <v>0</v>
      </c>
      <c r="TDC65" s="1366">
        <f t="shared" ref="TDC65" si="6837">TDC59*$C$64*$C$65</f>
        <v>0</v>
      </c>
      <c r="TDE65" s="1366">
        <f t="shared" ref="TDE65" si="6838">TDE59*$C$64*$C$65</f>
        <v>0</v>
      </c>
      <c r="TDG65" s="1366">
        <f t="shared" ref="TDG65" si="6839">TDG59*$C$64*$C$65</f>
        <v>0</v>
      </c>
      <c r="TDI65" s="1366">
        <f t="shared" ref="TDI65" si="6840">TDI59*$C$64*$C$65</f>
        <v>0</v>
      </c>
      <c r="TDK65" s="1366">
        <f t="shared" ref="TDK65" si="6841">TDK59*$C$64*$C$65</f>
        <v>0</v>
      </c>
      <c r="TDM65" s="1366">
        <f t="shared" ref="TDM65" si="6842">TDM59*$C$64*$C$65</f>
        <v>0</v>
      </c>
      <c r="TDO65" s="1366">
        <f t="shared" ref="TDO65" si="6843">TDO59*$C$64*$C$65</f>
        <v>0</v>
      </c>
      <c r="TDQ65" s="1366">
        <f t="shared" ref="TDQ65" si="6844">TDQ59*$C$64*$C$65</f>
        <v>0</v>
      </c>
      <c r="TDS65" s="1366">
        <f t="shared" ref="TDS65" si="6845">TDS59*$C$64*$C$65</f>
        <v>0</v>
      </c>
      <c r="TDU65" s="1366">
        <f t="shared" ref="TDU65" si="6846">TDU59*$C$64*$C$65</f>
        <v>0</v>
      </c>
      <c r="TDW65" s="1366">
        <f t="shared" ref="TDW65" si="6847">TDW59*$C$64*$C$65</f>
        <v>0</v>
      </c>
      <c r="TDY65" s="1366">
        <f t="shared" ref="TDY65" si="6848">TDY59*$C$64*$C$65</f>
        <v>0</v>
      </c>
      <c r="TEA65" s="1366">
        <f t="shared" ref="TEA65" si="6849">TEA59*$C$64*$C$65</f>
        <v>0</v>
      </c>
      <c r="TEC65" s="1366">
        <f t="shared" ref="TEC65" si="6850">TEC59*$C$64*$C$65</f>
        <v>0</v>
      </c>
      <c r="TEE65" s="1366">
        <f t="shared" ref="TEE65" si="6851">TEE59*$C$64*$C$65</f>
        <v>0</v>
      </c>
      <c r="TEG65" s="1366">
        <f t="shared" ref="TEG65" si="6852">TEG59*$C$64*$C$65</f>
        <v>0</v>
      </c>
      <c r="TEI65" s="1366">
        <f t="shared" ref="TEI65" si="6853">TEI59*$C$64*$C$65</f>
        <v>0</v>
      </c>
      <c r="TEK65" s="1366">
        <f t="shared" ref="TEK65" si="6854">TEK59*$C$64*$C$65</f>
        <v>0</v>
      </c>
      <c r="TEM65" s="1366">
        <f t="shared" ref="TEM65" si="6855">TEM59*$C$64*$C$65</f>
        <v>0</v>
      </c>
      <c r="TEO65" s="1366">
        <f t="shared" ref="TEO65" si="6856">TEO59*$C$64*$C$65</f>
        <v>0</v>
      </c>
      <c r="TEQ65" s="1366">
        <f t="shared" ref="TEQ65" si="6857">TEQ59*$C$64*$C$65</f>
        <v>0</v>
      </c>
      <c r="TES65" s="1366">
        <f t="shared" ref="TES65" si="6858">TES59*$C$64*$C$65</f>
        <v>0</v>
      </c>
      <c r="TEU65" s="1366">
        <f t="shared" ref="TEU65" si="6859">TEU59*$C$64*$C$65</f>
        <v>0</v>
      </c>
      <c r="TEW65" s="1366">
        <f t="shared" ref="TEW65" si="6860">TEW59*$C$64*$C$65</f>
        <v>0</v>
      </c>
      <c r="TEY65" s="1366">
        <f t="shared" ref="TEY65" si="6861">TEY59*$C$64*$C$65</f>
        <v>0</v>
      </c>
      <c r="TFA65" s="1366">
        <f t="shared" ref="TFA65" si="6862">TFA59*$C$64*$C$65</f>
        <v>0</v>
      </c>
      <c r="TFC65" s="1366">
        <f t="shared" ref="TFC65" si="6863">TFC59*$C$64*$C$65</f>
        <v>0</v>
      </c>
      <c r="TFE65" s="1366">
        <f t="shared" ref="TFE65" si="6864">TFE59*$C$64*$C$65</f>
        <v>0</v>
      </c>
      <c r="TFG65" s="1366">
        <f t="shared" ref="TFG65" si="6865">TFG59*$C$64*$C$65</f>
        <v>0</v>
      </c>
      <c r="TFI65" s="1366">
        <f t="shared" ref="TFI65" si="6866">TFI59*$C$64*$C$65</f>
        <v>0</v>
      </c>
      <c r="TFK65" s="1366">
        <f t="shared" ref="TFK65" si="6867">TFK59*$C$64*$C$65</f>
        <v>0</v>
      </c>
      <c r="TFM65" s="1366">
        <f t="shared" ref="TFM65" si="6868">TFM59*$C$64*$C$65</f>
        <v>0</v>
      </c>
      <c r="TFO65" s="1366">
        <f t="shared" ref="TFO65" si="6869">TFO59*$C$64*$C$65</f>
        <v>0</v>
      </c>
      <c r="TFQ65" s="1366">
        <f t="shared" ref="TFQ65" si="6870">TFQ59*$C$64*$C$65</f>
        <v>0</v>
      </c>
      <c r="TFS65" s="1366">
        <f t="shared" ref="TFS65" si="6871">TFS59*$C$64*$C$65</f>
        <v>0</v>
      </c>
      <c r="TFU65" s="1366">
        <f t="shared" ref="TFU65" si="6872">TFU59*$C$64*$C$65</f>
        <v>0</v>
      </c>
      <c r="TFW65" s="1366">
        <f t="shared" ref="TFW65" si="6873">TFW59*$C$64*$C$65</f>
        <v>0</v>
      </c>
      <c r="TFY65" s="1366">
        <f t="shared" ref="TFY65" si="6874">TFY59*$C$64*$C$65</f>
        <v>0</v>
      </c>
      <c r="TGA65" s="1366">
        <f t="shared" ref="TGA65" si="6875">TGA59*$C$64*$C$65</f>
        <v>0</v>
      </c>
      <c r="TGC65" s="1366">
        <f t="shared" ref="TGC65" si="6876">TGC59*$C$64*$C$65</f>
        <v>0</v>
      </c>
      <c r="TGE65" s="1366">
        <f t="shared" ref="TGE65" si="6877">TGE59*$C$64*$C$65</f>
        <v>0</v>
      </c>
      <c r="TGG65" s="1366">
        <f t="shared" ref="TGG65" si="6878">TGG59*$C$64*$C$65</f>
        <v>0</v>
      </c>
      <c r="TGI65" s="1366">
        <f t="shared" ref="TGI65" si="6879">TGI59*$C$64*$C$65</f>
        <v>0</v>
      </c>
      <c r="TGK65" s="1366">
        <f t="shared" ref="TGK65" si="6880">TGK59*$C$64*$C$65</f>
        <v>0</v>
      </c>
      <c r="TGM65" s="1366">
        <f t="shared" ref="TGM65" si="6881">TGM59*$C$64*$C$65</f>
        <v>0</v>
      </c>
      <c r="TGO65" s="1366">
        <f t="shared" ref="TGO65" si="6882">TGO59*$C$64*$C$65</f>
        <v>0</v>
      </c>
      <c r="TGQ65" s="1366">
        <f t="shared" ref="TGQ65" si="6883">TGQ59*$C$64*$C$65</f>
        <v>0</v>
      </c>
      <c r="TGS65" s="1366">
        <f t="shared" ref="TGS65" si="6884">TGS59*$C$64*$C$65</f>
        <v>0</v>
      </c>
      <c r="TGU65" s="1366">
        <f t="shared" ref="TGU65" si="6885">TGU59*$C$64*$C$65</f>
        <v>0</v>
      </c>
      <c r="TGW65" s="1366">
        <f t="shared" ref="TGW65" si="6886">TGW59*$C$64*$C$65</f>
        <v>0</v>
      </c>
      <c r="TGY65" s="1366">
        <f t="shared" ref="TGY65" si="6887">TGY59*$C$64*$C$65</f>
        <v>0</v>
      </c>
      <c r="THA65" s="1366">
        <f t="shared" ref="THA65" si="6888">THA59*$C$64*$C$65</f>
        <v>0</v>
      </c>
      <c r="THC65" s="1366">
        <f t="shared" ref="THC65" si="6889">THC59*$C$64*$C$65</f>
        <v>0</v>
      </c>
      <c r="THE65" s="1366">
        <f t="shared" ref="THE65" si="6890">THE59*$C$64*$C$65</f>
        <v>0</v>
      </c>
      <c r="THG65" s="1366">
        <f t="shared" ref="THG65" si="6891">THG59*$C$64*$C$65</f>
        <v>0</v>
      </c>
      <c r="THI65" s="1366">
        <f t="shared" ref="THI65" si="6892">THI59*$C$64*$C$65</f>
        <v>0</v>
      </c>
      <c r="THK65" s="1366">
        <f t="shared" ref="THK65" si="6893">THK59*$C$64*$C$65</f>
        <v>0</v>
      </c>
      <c r="THM65" s="1366">
        <f t="shared" ref="THM65" si="6894">THM59*$C$64*$C$65</f>
        <v>0</v>
      </c>
      <c r="THO65" s="1366">
        <f t="shared" ref="THO65" si="6895">THO59*$C$64*$C$65</f>
        <v>0</v>
      </c>
      <c r="THQ65" s="1366">
        <f t="shared" ref="THQ65" si="6896">THQ59*$C$64*$C$65</f>
        <v>0</v>
      </c>
      <c r="THS65" s="1366">
        <f t="shared" ref="THS65" si="6897">THS59*$C$64*$C$65</f>
        <v>0</v>
      </c>
      <c r="THU65" s="1366">
        <f t="shared" ref="THU65" si="6898">THU59*$C$64*$C$65</f>
        <v>0</v>
      </c>
      <c r="THW65" s="1366">
        <f t="shared" ref="THW65" si="6899">THW59*$C$64*$C$65</f>
        <v>0</v>
      </c>
      <c r="THY65" s="1366">
        <f t="shared" ref="THY65" si="6900">THY59*$C$64*$C$65</f>
        <v>0</v>
      </c>
      <c r="TIA65" s="1366">
        <f t="shared" ref="TIA65" si="6901">TIA59*$C$64*$C$65</f>
        <v>0</v>
      </c>
      <c r="TIC65" s="1366">
        <f t="shared" ref="TIC65" si="6902">TIC59*$C$64*$C$65</f>
        <v>0</v>
      </c>
      <c r="TIE65" s="1366">
        <f t="shared" ref="TIE65" si="6903">TIE59*$C$64*$C$65</f>
        <v>0</v>
      </c>
      <c r="TIG65" s="1366">
        <f t="shared" ref="TIG65" si="6904">TIG59*$C$64*$C$65</f>
        <v>0</v>
      </c>
      <c r="TII65" s="1366">
        <f t="shared" ref="TII65" si="6905">TII59*$C$64*$C$65</f>
        <v>0</v>
      </c>
      <c r="TIK65" s="1366">
        <f t="shared" ref="TIK65" si="6906">TIK59*$C$64*$C$65</f>
        <v>0</v>
      </c>
      <c r="TIM65" s="1366">
        <f t="shared" ref="TIM65" si="6907">TIM59*$C$64*$C$65</f>
        <v>0</v>
      </c>
      <c r="TIO65" s="1366">
        <f t="shared" ref="TIO65" si="6908">TIO59*$C$64*$C$65</f>
        <v>0</v>
      </c>
      <c r="TIQ65" s="1366">
        <f t="shared" ref="TIQ65" si="6909">TIQ59*$C$64*$C$65</f>
        <v>0</v>
      </c>
      <c r="TIS65" s="1366">
        <f t="shared" ref="TIS65" si="6910">TIS59*$C$64*$C$65</f>
        <v>0</v>
      </c>
      <c r="TIU65" s="1366">
        <f t="shared" ref="TIU65" si="6911">TIU59*$C$64*$C$65</f>
        <v>0</v>
      </c>
      <c r="TIW65" s="1366">
        <f t="shared" ref="TIW65" si="6912">TIW59*$C$64*$C$65</f>
        <v>0</v>
      </c>
      <c r="TIY65" s="1366">
        <f t="shared" ref="TIY65" si="6913">TIY59*$C$64*$C$65</f>
        <v>0</v>
      </c>
      <c r="TJA65" s="1366">
        <f t="shared" ref="TJA65" si="6914">TJA59*$C$64*$C$65</f>
        <v>0</v>
      </c>
      <c r="TJC65" s="1366">
        <f t="shared" ref="TJC65" si="6915">TJC59*$C$64*$C$65</f>
        <v>0</v>
      </c>
      <c r="TJE65" s="1366">
        <f t="shared" ref="TJE65" si="6916">TJE59*$C$64*$C$65</f>
        <v>0</v>
      </c>
      <c r="TJG65" s="1366">
        <f t="shared" ref="TJG65" si="6917">TJG59*$C$64*$C$65</f>
        <v>0</v>
      </c>
      <c r="TJI65" s="1366">
        <f t="shared" ref="TJI65" si="6918">TJI59*$C$64*$C$65</f>
        <v>0</v>
      </c>
      <c r="TJK65" s="1366">
        <f t="shared" ref="TJK65" si="6919">TJK59*$C$64*$C$65</f>
        <v>0</v>
      </c>
      <c r="TJM65" s="1366">
        <f t="shared" ref="TJM65" si="6920">TJM59*$C$64*$C$65</f>
        <v>0</v>
      </c>
      <c r="TJO65" s="1366">
        <f t="shared" ref="TJO65" si="6921">TJO59*$C$64*$C$65</f>
        <v>0</v>
      </c>
      <c r="TJQ65" s="1366">
        <f t="shared" ref="TJQ65" si="6922">TJQ59*$C$64*$C$65</f>
        <v>0</v>
      </c>
      <c r="TJS65" s="1366">
        <f t="shared" ref="TJS65" si="6923">TJS59*$C$64*$C$65</f>
        <v>0</v>
      </c>
      <c r="TJU65" s="1366">
        <f t="shared" ref="TJU65" si="6924">TJU59*$C$64*$C$65</f>
        <v>0</v>
      </c>
      <c r="TJW65" s="1366">
        <f t="shared" ref="TJW65" si="6925">TJW59*$C$64*$C$65</f>
        <v>0</v>
      </c>
      <c r="TJY65" s="1366">
        <f t="shared" ref="TJY65" si="6926">TJY59*$C$64*$C$65</f>
        <v>0</v>
      </c>
      <c r="TKA65" s="1366">
        <f t="shared" ref="TKA65" si="6927">TKA59*$C$64*$C$65</f>
        <v>0</v>
      </c>
      <c r="TKC65" s="1366">
        <f t="shared" ref="TKC65" si="6928">TKC59*$C$64*$C$65</f>
        <v>0</v>
      </c>
      <c r="TKE65" s="1366">
        <f t="shared" ref="TKE65" si="6929">TKE59*$C$64*$C$65</f>
        <v>0</v>
      </c>
      <c r="TKG65" s="1366">
        <f t="shared" ref="TKG65" si="6930">TKG59*$C$64*$C$65</f>
        <v>0</v>
      </c>
      <c r="TKI65" s="1366">
        <f t="shared" ref="TKI65" si="6931">TKI59*$C$64*$C$65</f>
        <v>0</v>
      </c>
      <c r="TKK65" s="1366">
        <f t="shared" ref="TKK65" si="6932">TKK59*$C$64*$C$65</f>
        <v>0</v>
      </c>
      <c r="TKM65" s="1366">
        <f t="shared" ref="TKM65" si="6933">TKM59*$C$64*$C$65</f>
        <v>0</v>
      </c>
      <c r="TKO65" s="1366">
        <f t="shared" ref="TKO65" si="6934">TKO59*$C$64*$C$65</f>
        <v>0</v>
      </c>
      <c r="TKQ65" s="1366">
        <f t="shared" ref="TKQ65" si="6935">TKQ59*$C$64*$C$65</f>
        <v>0</v>
      </c>
      <c r="TKS65" s="1366">
        <f t="shared" ref="TKS65" si="6936">TKS59*$C$64*$C$65</f>
        <v>0</v>
      </c>
      <c r="TKU65" s="1366">
        <f t="shared" ref="TKU65" si="6937">TKU59*$C$64*$C$65</f>
        <v>0</v>
      </c>
      <c r="TKW65" s="1366">
        <f t="shared" ref="TKW65" si="6938">TKW59*$C$64*$C$65</f>
        <v>0</v>
      </c>
      <c r="TKY65" s="1366">
        <f t="shared" ref="TKY65" si="6939">TKY59*$C$64*$C$65</f>
        <v>0</v>
      </c>
      <c r="TLA65" s="1366">
        <f t="shared" ref="TLA65" si="6940">TLA59*$C$64*$C$65</f>
        <v>0</v>
      </c>
      <c r="TLC65" s="1366">
        <f t="shared" ref="TLC65" si="6941">TLC59*$C$64*$C$65</f>
        <v>0</v>
      </c>
      <c r="TLE65" s="1366">
        <f t="shared" ref="TLE65" si="6942">TLE59*$C$64*$C$65</f>
        <v>0</v>
      </c>
      <c r="TLG65" s="1366">
        <f t="shared" ref="TLG65" si="6943">TLG59*$C$64*$C$65</f>
        <v>0</v>
      </c>
      <c r="TLI65" s="1366">
        <f t="shared" ref="TLI65" si="6944">TLI59*$C$64*$C$65</f>
        <v>0</v>
      </c>
      <c r="TLK65" s="1366">
        <f t="shared" ref="TLK65" si="6945">TLK59*$C$64*$C$65</f>
        <v>0</v>
      </c>
      <c r="TLM65" s="1366">
        <f t="shared" ref="TLM65" si="6946">TLM59*$C$64*$C$65</f>
        <v>0</v>
      </c>
      <c r="TLO65" s="1366">
        <f t="shared" ref="TLO65" si="6947">TLO59*$C$64*$C$65</f>
        <v>0</v>
      </c>
      <c r="TLQ65" s="1366">
        <f t="shared" ref="TLQ65" si="6948">TLQ59*$C$64*$C$65</f>
        <v>0</v>
      </c>
      <c r="TLS65" s="1366">
        <f t="shared" ref="TLS65" si="6949">TLS59*$C$64*$C$65</f>
        <v>0</v>
      </c>
      <c r="TLU65" s="1366">
        <f t="shared" ref="TLU65" si="6950">TLU59*$C$64*$C$65</f>
        <v>0</v>
      </c>
      <c r="TLW65" s="1366">
        <f t="shared" ref="TLW65" si="6951">TLW59*$C$64*$C$65</f>
        <v>0</v>
      </c>
      <c r="TLY65" s="1366">
        <f t="shared" ref="TLY65" si="6952">TLY59*$C$64*$C$65</f>
        <v>0</v>
      </c>
      <c r="TMA65" s="1366">
        <f t="shared" ref="TMA65" si="6953">TMA59*$C$64*$C$65</f>
        <v>0</v>
      </c>
      <c r="TMC65" s="1366">
        <f t="shared" ref="TMC65" si="6954">TMC59*$C$64*$C$65</f>
        <v>0</v>
      </c>
      <c r="TME65" s="1366">
        <f t="shared" ref="TME65" si="6955">TME59*$C$64*$C$65</f>
        <v>0</v>
      </c>
      <c r="TMG65" s="1366">
        <f t="shared" ref="TMG65" si="6956">TMG59*$C$64*$C$65</f>
        <v>0</v>
      </c>
      <c r="TMI65" s="1366">
        <f t="shared" ref="TMI65" si="6957">TMI59*$C$64*$C$65</f>
        <v>0</v>
      </c>
      <c r="TMK65" s="1366">
        <f t="shared" ref="TMK65" si="6958">TMK59*$C$64*$C$65</f>
        <v>0</v>
      </c>
      <c r="TMM65" s="1366">
        <f t="shared" ref="TMM65" si="6959">TMM59*$C$64*$C$65</f>
        <v>0</v>
      </c>
      <c r="TMO65" s="1366">
        <f t="shared" ref="TMO65" si="6960">TMO59*$C$64*$C$65</f>
        <v>0</v>
      </c>
      <c r="TMQ65" s="1366">
        <f t="shared" ref="TMQ65" si="6961">TMQ59*$C$64*$C$65</f>
        <v>0</v>
      </c>
      <c r="TMS65" s="1366">
        <f t="shared" ref="TMS65" si="6962">TMS59*$C$64*$C$65</f>
        <v>0</v>
      </c>
      <c r="TMU65" s="1366">
        <f t="shared" ref="TMU65" si="6963">TMU59*$C$64*$C$65</f>
        <v>0</v>
      </c>
      <c r="TMW65" s="1366">
        <f t="shared" ref="TMW65" si="6964">TMW59*$C$64*$C$65</f>
        <v>0</v>
      </c>
      <c r="TMY65" s="1366">
        <f t="shared" ref="TMY65" si="6965">TMY59*$C$64*$C$65</f>
        <v>0</v>
      </c>
      <c r="TNA65" s="1366">
        <f t="shared" ref="TNA65" si="6966">TNA59*$C$64*$C$65</f>
        <v>0</v>
      </c>
      <c r="TNC65" s="1366">
        <f t="shared" ref="TNC65" si="6967">TNC59*$C$64*$C$65</f>
        <v>0</v>
      </c>
      <c r="TNE65" s="1366">
        <f t="shared" ref="TNE65" si="6968">TNE59*$C$64*$C$65</f>
        <v>0</v>
      </c>
      <c r="TNG65" s="1366">
        <f t="shared" ref="TNG65" si="6969">TNG59*$C$64*$C$65</f>
        <v>0</v>
      </c>
      <c r="TNI65" s="1366">
        <f t="shared" ref="TNI65" si="6970">TNI59*$C$64*$C$65</f>
        <v>0</v>
      </c>
      <c r="TNK65" s="1366">
        <f t="shared" ref="TNK65" si="6971">TNK59*$C$64*$C$65</f>
        <v>0</v>
      </c>
      <c r="TNM65" s="1366">
        <f t="shared" ref="TNM65" si="6972">TNM59*$C$64*$C$65</f>
        <v>0</v>
      </c>
      <c r="TNO65" s="1366">
        <f t="shared" ref="TNO65" si="6973">TNO59*$C$64*$C$65</f>
        <v>0</v>
      </c>
      <c r="TNQ65" s="1366">
        <f t="shared" ref="TNQ65" si="6974">TNQ59*$C$64*$C$65</f>
        <v>0</v>
      </c>
      <c r="TNS65" s="1366">
        <f t="shared" ref="TNS65" si="6975">TNS59*$C$64*$C$65</f>
        <v>0</v>
      </c>
      <c r="TNU65" s="1366">
        <f t="shared" ref="TNU65" si="6976">TNU59*$C$64*$C$65</f>
        <v>0</v>
      </c>
      <c r="TNW65" s="1366">
        <f t="shared" ref="TNW65" si="6977">TNW59*$C$64*$C$65</f>
        <v>0</v>
      </c>
      <c r="TNY65" s="1366">
        <f t="shared" ref="TNY65" si="6978">TNY59*$C$64*$C$65</f>
        <v>0</v>
      </c>
      <c r="TOA65" s="1366">
        <f t="shared" ref="TOA65" si="6979">TOA59*$C$64*$C$65</f>
        <v>0</v>
      </c>
      <c r="TOC65" s="1366">
        <f t="shared" ref="TOC65" si="6980">TOC59*$C$64*$C$65</f>
        <v>0</v>
      </c>
      <c r="TOE65" s="1366">
        <f t="shared" ref="TOE65" si="6981">TOE59*$C$64*$C$65</f>
        <v>0</v>
      </c>
      <c r="TOG65" s="1366">
        <f t="shared" ref="TOG65" si="6982">TOG59*$C$64*$C$65</f>
        <v>0</v>
      </c>
      <c r="TOI65" s="1366">
        <f t="shared" ref="TOI65" si="6983">TOI59*$C$64*$C$65</f>
        <v>0</v>
      </c>
      <c r="TOK65" s="1366">
        <f t="shared" ref="TOK65" si="6984">TOK59*$C$64*$C$65</f>
        <v>0</v>
      </c>
      <c r="TOM65" s="1366">
        <f t="shared" ref="TOM65" si="6985">TOM59*$C$64*$C$65</f>
        <v>0</v>
      </c>
      <c r="TOO65" s="1366">
        <f t="shared" ref="TOO65" si="6986">TOO59*$C$64*$C$65</f>
        <v>0</v>
      </c>
      <c r="TOQ65" s="1366">
        <f t="shared" ref="TOQ65" si="6987">TOQ59*$C$64*$C$65</f>
        <v>0</v>
      </c>
      <c r="TOS65" s="1366">
        <f t="shared" ref="TOS65" si="6988">TOS59*$C$64*$C$65</f>
        <v>0</v>
      </c>
      <c r="TOU65" s="1366">
        <f t="shared" ref="TOU65" si="6989">TOU59*$C$64*$C$65</f>
        <v>0</v>
      </c>
      <c r="TOW65" s="1366">
        <f t="shared" ref="TOW65" si="6990">TOW59*$C$64*$C$65</f>
        <v>0</v>
      </c>
      <c r="TOY65" s="1366">
        <f t="shared" ref="TOY65" si="6991">TOY59*$C$64*$C$65</f>
        <v>0</v>
      </c>
      <c r="TPA65" s="1366">
        <f t="shared" ref="TPA65" si="6992">TPA59*$C$64*$C$65</f>
        <v>0</v>
      </c>
      <c r="TPC65" s="1366">
        <f t="shared" ref="TPC65" si="6993">TPC59*$C$64*$C$65</f>
        <v>0</v>
      </c>
      <c r="TPE65" s="1366">
        <f t="shared" ref="TPE65" si="6994">TPE59*$C$64*$C$65</f>
        <v>0</v>
      </c>
      <c r="TPG65" s="1366">
        <f t="shared" ref="TPG65" si="6995">TPG59*$C$64*$C$65</f>
        <v>0</v>
      </c>
      <c r="TPI65" s="1366">
        <f t="shared" ref="TPI65" si="6996">TPI59*$C$64*$C$65</f>
        <v>0</v>
      </c>
      <c r="TPK65" s="1366">
        <f t="shared" ref="TPK65" si="6997">TPK59*$C$64*$C$65</f>
        <v>0</v>
      </c>
      <c r="TPM65" s="1366">
        <f t="shared" ref="TPM65" si="6998">TPM59*$C$64*$C$65</f>
        <v>0</v>
      </c>
      <c r="TPO65" s="1366">
        <f t="shared" ref="TPO65" si="6999">TPO59*$C$64*$C$65</f>
        <v>0</v>
      </c>
      <c r="TPQ65" s="1366">
        <f t="shared" ref="TPQ65" si="7000">TPQ59*$C$64*$C$65</f>
        <v>0</v>
      </c>
      <c r="TPS65" s="1366">
        <f t="shared" ref="TPS65" si="7001">TPS59*$C$64*$C$65</f>
        <v>0</v>
      </c>
      <c r="TPU65" s="1366">
        <f t="shared" ref="TPU65" si="7002">TPU59*$C$64*$C$65</f>
        <v>0</v>
      </c>
      <c r="TPW65" s="1366">
        <f t="shared" ref="TPW65" si="7003">TPW59*$C$64*$C$65</f>
        <v>0</v>
      </c>
      <c r="TPY65" s="1366">
        <f t="shared" ref="TPY65" si="7004">TPY59*$C$64*$C$65</f>
        <v>0</v>
      </c>
      <c r="TQA65" s="1366">
        <f t="shared" ref="TQA65" si="7005">TQA59*$C$64*$C$65</f>
        <v>0</v>
      </c>
      <c r="TQC65" s="1366">
        <f t="shared" ref="TQC65" si="7006">TQC59*$C$64*$C$65</f>
        <v>0</v>
      </c>
      <c r="TQE65" s="1366">
        <f t="shared" ref="TQE65" si="7007">TQE59*$C$64*$C$65</f>
        <v>0</v>
      </c>
      <c r="TQG65" s="1366">
        <f t="shared" ref="TQG65" si="7008">TQG59*$C$64*$C$65</f>
        <v>0</v>
      </c>
      <c r="TQI65" s="1366">
        <f t="shared" ref="TQI65" si="7009">TQI59*$C$64*$C$65</f>
        <v>0</v>
      </c>
      <c r="TQK65" s="1366">
        <f t="shared" ref="TQK65" si="7010">TQK59*$C$64*$C$65</f>
        <v>0</v>
      </c>
      <c r="TQM65" s="1366">
        <f t="shared" ref="TQM65" si="7011">TQM59*$C$64*$C$65</f>
        <v>0</v>
      </c>
      <c r="TQO65" s="1366">
        <f t="shared" ref="TQO65" si="7012">TQO59*$C$64*$C$65</f>
        <v>0</v>
      </c>
      <c r="TQQ65" s="1366">
        <f t="shared" ref="TQQ65" si="7013">TQQ59*$C$64*$C$65</f>
        <v>0</v>
      </c>
      <c r="TQS65" s="1366">
        <f t="shared" ref="TQS65" si="7014">TQS59*$C$64*$C$65</f>
        <v>0</v>
      </c>
      <c r="TQU65" s="1366">
        <f t="shared" ref="TQU65" si="7015">TQU59*$C$64*$C$65</f>
        <v>0</v>
      </c>
      <c r="TQW65" s="1366">
        <f t="shared" ref="TQW65" si="7016">TQW59*$C$64*$C$65</f>
        <v>0</v>
      </c>
      <c r="TQY65" s="1366">
        <f t="shared" ref="TQY65" si="7017">TQY59*$C$64*$C$65</f>
        <v>0</v>
      </c>
      <c r="TRA65" s="1366">
        <f t="shared" ref="TRA65" si="7018">TRA59*$C$64*$C$65</f>
        <v>0</v>
      </c>
      <c r="TRC65" s="1366">
        <f t="shared" ref="TRC65" si="7019">TRC59*$C$64*$C$65</f>
        <v>0</v>
      </c>
      <c r="TRE65" s="1366">
        <f t="shared" ref="TRE65" si="7020">TRE59*$C$64*$C$65</f>
        <v>0</v>
      </c>
      <c r="TRG65" s="1366">
        <f t="shared" ref="TRG65" si="7021">TRG59*$C$64*$C$65</f>
        <v>0</v>
      </c>
      <c r="TRI65" s="1366">
        <f t="shared" ref="TRI65" si="7022">TRI59*$C$64*$C$65</f>
        <v>0</v>
      </c>
      <c r="TRK65" s="1366">
        <f t="shared" ref="TRK65" si="7023">TRK59*$C$64*$C$65</f>
        <v>0</v>
      </c>
      <c r="TRM65" s="1366">
        <f t="shared" ref="TRM65" si="7024">TRM59*$C$64*$C$65</f>
        <v>0</v>
      </c>
      <c r="TRO65" s="1366">
        <f t="shared" ref="TRO65" si="7025">TRO59*$C$64*$C$65</f>
        <v>0</v>
      </c>
      <c r="TRQ65" s="1366">
        <f t="shared" ref="TRQ65" si="7026">TRQ59*$C$64*$C$65</f>
        <v>0</v>
      </c>
      <c r="TRS65" s="1366">
        <f t="shared" ref="TRS65" si="7027">TRS59*$C$64*$C$65</f>
        <v>0</v>
      </c>
      <c r="TRU65" s="1366">
        <f t="shared" ref="TRU65" si="7028">TRU59*$C$64*$C$65</f>
        <v>0</v>
      </c>
      <c r="TRW65" s="1366">
        <f t="shared" ref="TRW65" si="7029">TRW59*$C$64*$C$65</f>
        <v>0</v>
      </c>
      <c r="TRY65" s="1366">
        <f t="shared" ref="TRY65" si="7030">TRY59*$C$64*$C$65</f>
        <v>0</v>
      </c>
      <c r="TSA65" s="1366">
        <f t="shared" ref="TSA65" si="7031">TSA59*$C$64*$C$65</f>
        <v>0</v>
      </c>
      <c r="TSC65" s="1366">
        <f t="shared" ref="TSC65" si="7032">TSC59*$C$64*$C$65</f>
        <v>0</v>
      </c>
      <c r="TSE65" s="1366">
        <f t="shared" ref="TSE65" si="7033">TSE59*$C$64*$C$65</f>
        <v>0</v>
      </c>
      <c r="TSG65" s="1366">
        <f t="shared" ref="TSG65" si="7034">TSG59*$C$64*$C$65</f>
        <v>0</v>
      </c>
      <c r="TSI65" s="1366">
        <f t="shared" ref="TSI65" si="7035">TSI59*$C$64*$C$65</f>
        <v>0</v>
      </c>
      <c r="TSK65" s="1366">
        <f t="shared" ref="TSK65" si="7036">TSK59*$C$64*$C$65</f>
        <v>0</v>
      </c>
      <c r="TSM65" s="1366">
        <f t="shared" ref="TSM65" si="7037">TSM59*$C$64*$C$65</f>
        <v>0</v>
      </c>
      <c r="TSO65" s="1366">
        <f t="shared" ref="TSO65" si="7038">TSO59*$C$64*$C$65</f>
        <v>0</v>
      </c>
      <c r="TSQ65" s="1366">
        <f t="shared" ref="TSQ65" si="7039">TSQ59*$C$64*$C$65</f>
        <v>0</v>
      </c>
      <c r="TSS65" s="1366">
        <f t="shared" ref="TSS65" si="7040">TSS59*$C$64*$C$65</f>
        <v>0</v>
      </c>
      <c r="TSU65" s="1366">
        <f t="shared" ref="TSU65" si="7041">TSU59*$C$64*$C$65</f>
        <v>0</v>
      </c>
      <c r="TSW65" s="1366">
        <f t="shared" ref="TSW65" si="7042">TSW59*$C$64*$C$65</f>
        <v>0</v>
      </c>
      <c r="TSY65" s="1366">
        <f t="shared" ref="TSY65" si="7043">TSY59*$C$64*$C$65</f>
        <v>0</v>
      </c>
      <c r="TTA65" s="1366">
        <f t="shared" ref="TTA65" si="7044">TTA59*$C$64*$C$65</f>
        <v>0</v>
      </c>
      <c r="TTC65" s="1366">
        <f t="shared" ref="TTC65" si="7045">TTC59*$C$64*$C$65</f>
        <v>0</v>
      </c>
      <c r="TTE65" s="1366">
        <f t="shared" ref="TTE65" si="7046">TTE59*$C$64*$C$65</f>
        <v>0</v>
      </c>
      <c r="TTG65" s="1366">
        <f t="shared" ref="TTG65" si="7047">TTG59*$C$64*$C$65</f>
        <v>0</v>
      </c>
      <c r="TTI65" s="1366">
        <f t="shared" ref="TTI65" si="7048">TTI59*$C$64*$C$65</f>
        <v>0</v>
      </c>
      <c r="TTK65" s="1366">
        <f t="shared" ref="TTK65" si="7049">TTK59*$C$64*$C$65</f>
        <v>0</v>
      </c>
      <c r="TTM65" s="1366">
        <f t="shared" ref="TTM65" si="7050">TTM59*$C$64*$C$65</f>
        <v>0</v>
      </c>
      <c r="TTO65" s="1366">
        <f t="shared" ref="TTO65" si="7051">TTO59*$C$64*$C$65</f>
        <v>0</v>
      </c>
      <c r="TTQ65" s="1366">
        <f t="shared" ref="TTQ65" si="7052">TTQ59*$C$64*$C$65</f>
        <v>0</v>
      </c>
      <c r="TTS65" s="1366">
        <f t="shared" ref="TTS65" si="7053">TTS59*$C$64*$C$65</f>
        <v>0</v>
      </c>
      <c r="TTU65" s="1366">
        <f t="shared" ref="TTU65" si="7054">TTU59*$C$64*$C$65</f>
        <v>0</v>
      </c>
      <c r="TTW65" s="1366">
        <f t="shared" ref="TTW65" si="7055">TTW59*$C$64*$C$65</f>
        <v>0</v>
      </c>
      <c r="TTY65" s="1366">
        <f t="shared" ref="TTY65" si="7056">TTY59*$C$64*$C$65</f>
        <v>0</v>
      </c>
      <c r="TUA65" s="1366">
        <f t="shared" ref="TUA65" si="7057">TUA59*$C$64*$C$65</f>
        <v>0</v>
      </c>
      <c r="TUC65" s="1366">
        <f t="shared" ref="TUC65" si="7058">TUC59*$C$64*$C$65</f>
        <v>0</v>
      </c>
      <c r="TUE65" s="1366">
        <f t="shared" ref="TUE65" si="7059">TUE59*$C$64*$C$65</f>
        <v>0</v>
      </c>
      <c r="TUG65" s="1366">
        <f t="shared" ref="TUG65" si="7060">TUG59*$C$64*$C$65</f>
        <v>0</v>
      </c>
      <c r="TUI65" s="1366">
        <f t="shared" ref="TUI65" si="7061">TUI59*$C$64*$C$65</f>
        <v>0</v>
      </c>
      <c r="TUK65" s="1366">
        <f t="shared" ref="TUK65" si="7062">TUK59*$C$64*$C$65</f>
        <v>0</v>
      </c>
      <c r="TUM65" s="1366">
        <f t="shared" ref="TUM65" si="7063">TUM59*$C$64*$C$65</f>
        <v>0</v>
      </c>
      <c r="TUO65" s="1366">
        <f t="shared" ref="TUO65" si="7064">TUO59*$C$64*$C$65</f>
        <v>0</v>
      </c>
      <c r="TUQ65" s="1366">
        <f t="shared" ref="TUQ65" si="7065">TUQ59*$C$64*$C$65</f>
        <v>0</v>
      </c>
      <c r="TUS65" s="1366">
        <f t="shared" ref="TUS65" si="7066">TUS59*$C$64*$C$65</f>
        <v>0</v>
      </c>
      <c r="TUU65" s="1366">
        <f t="shared" ref="TUU65" si="7067">TUU59*$C$64*$C$65</f>
        <v>0</v>
      </c>
      <c r="TUW65" s="1366">
        <f t="shared" ref="TUW65" si="7068">TUW59*$C$64*$C$65</f>
        <v>0</v>
      </c>
      <c r="TUY65" s="1366">
        <f t="shared" ref="TUY65" si="7069">TUY59*$C$64*$C$65</f>
        <v>0</v>
      </c>
      <c r="TVA65" s="1366">
        <f t="shared" ref="TVA65" si="7070">TVA59*$C$64*$C$65</f>
        <v>0</v>
      </c>
      <c r="TVC65" s="1366">
        <f t="shared" ref="TVC65" si="7071">TVC59*$C$64*$C$65</f>
        <v>0</v>
      </c>
      <c r="TVE65" s="1366">
        <f t="shared" ref="TVE65" si="7072">TVE59*$C$64*$C$65</f>
        <v>0</v>
      </c>
      <c r="TVG65" s="1366">
        <f t="shared" ref="TVG65" si="7073">TVG59*$C$64*$C$65</f>
        <v>0</v>
      </c>
      <c r="TVI65" s="1366">
        <f t="shared" ref="TVI65" si="7074">TVI59*$C$64*$C$65</f>
        <v>0</v>
      </c>
      <c r="TVK65" s="1366">
        <f t="shared" ref="TVK65" si="7075">TVK59*$C$64*$C$65</f>
        <v>0</v>
      </c>
      <c r="TVM65" s="1366">
        <f t="shared" ref="TVM65" si="7076">TVM59*$C$64*$C$65</f>
        <v>0</v>
      </c>
      <c r="TVO65" s="1366">
        <f t="shared" ref="TVO65" si="7077">TVO59*$C$64*$C$65</f>
        <v>0</v>
      </c>
      <c r="TVQ65" s="1366">
        <f t="shared" ref="TVQ65" si="7078">TVQ59*$C$64*$C$65</f>
        <v>0</v>
      </c>
      <c r="TVS65" s="1366">
        <f t="shared" ref="TVS65" si="7079">TVS59*$C$64*$C$65</f>
        <v>0</v>
      </c>
      <c r="TVU65" s="1366">
        <f t="shared" ref="TVU65" si="7080">TVU59*$C$64*$C$65</f>
        <v>0</v>
      </c>
      <c r="TVW65" s="1366">
        <f t="shared" ref="TVW65" si="7081">TVW59*$C$64*$C$65</f>
        <v>0</v>
      </c>
      <c r="TVY65" s="1366">
        <f t="shared" ref="TVY65" si="7082">TVY59*$C$64*$C$65</f>
        <v>0</v>
      </c>
      <c r="TWA65" s="1366">
        <f t="shared" ref="TWA65" si="7083">TWA59*$C$64*$C$65</f>
        <v>0</v>
      </c>
      <c r="TWC65" s="1366">
        <f t="shared" ref="TWC65" si="7084">TWC59*$C$64*$C$65</f>
        <v>0</v>
      </c>
      <c r="TWE65" s="1366">
        <f t="shared" ref="TWE65" si="7085">TWE59*$C$64*$C$65</f>
        <v>0</v>
      </c>
      <c r="TWG65" s="1366">
        <f t="shared" ref="TWG65" si="7086">TWG59*$C$64*$C$65</f>
        <v>0</v>
      </c>
      <c r="TWI65" s="1366">
        <f t="shared" ref="TWI65" si="7087">TWI59*$C$64*$C$65</f>
        <v>0</v>
      </c>
      <c r="TWK65" s="1366">
        <f t="shared" ref="TWK65" si="7088">TWK59*$C$64*$C$65</f>
        <v>0</v>
      </c>
      <c r="TWM65" s="1366">
        <f t="shared" ref="TWM65" si="7089">TWM59*$C$64*$C$65</f>
        <v>0</v>
      </c>
      <c r="TWO65" s="1366">
        <f t="shared" ref="TWO65" si="7090">TWO59*$C$64*$C$65</f>
        <v>0</v>
      </c>
      <c r="TWQ65" s="1366">
        <f t="shared" ref="TWQ65" si="7091">TWQ59*$C$64*$C$65</f>
        <v>0</v>
      </c>
      <c r="TWS65" s="1366">
        <f t="shared" ref="TWS65" si="7092">TWS59*$C$64*$C$65</f>
        <v>0</v>
      </c>
      <c r="TWU65" s="1366">
        <f t="shared" ref="TWU65" si="7093">TWU59*$C$64*$C$65</f>
        <v>0</v>
      </c>
      <c r="TWW65" s="1366">
        <f t="shared" ref="TWW65" si="7094">TWW59*$C$64*$C$65</f>
        <v>0</v>
      </c>
      <c r="TWY65" s="1366">
        <f t="shared" ref="TWY65" si="7095">TWY59*$C$64*$C$65</f>
        <v>0</v>
      </c>
      <c r="TXA65" s="1366">
        <f t="shared" ref="TXA65" si="7096">TXA59*$C$64*$C$65</f>
        <v>0</v>
      </c>
      <c r="TXC65" s="1366">
        <f t="shared" ref="TXC65" si="7097">TXC59*$C$64*$C$65</f>
        <v>0</v>
      </c>
      <c r="TXE65" s="1366">
        <f t="shared" ref="TXE65" si="7098">TXE59*$C$64*$C$65</f>
        <v>0</v>
      </c>
      <c r="TXG65" s="1366">
        <f t="shared" ref="TXG65" si="7099">TXG59*$C$64*$C$65</f>
        <v>0</v>
      </c>
      <c r="TXI65" s="1366">
        <f t="shared" ref="TXI65" si="7100">TXI59*$C$64*$C$65</f>
        <v>0</v>
      </c>
      <c r="TXK65" s="1366">
        <f t="shared" ref="TXK65" si="7101">TXK59*$C$64*$C$65</f>
        <v>0</v>
      </c>
      <c r="TXM65" s="1366">
        <f t="shared" ref="TXM65" si="7102">TXM59*$C$64*$C$65</f>
        <v>0</v>
      </c>
      <c r="TXO65" s="1366">
        <f t="shared" ref="TXO65" si="7103">TXO59*$C$64*$C$65</f>
        <v>0</v>
      </c>
      <c r="TXQ65" s="1366">
        <f t="shared" ref="TXQ65" si="7104">TXQ59*$C$64*$C$65</f>
        <v>0</v>
      </c>
      <c r="TXS65" s="1366">
        <f t="shared" ref="TXS65" si="7105">TXS59*$C$64*$C$65</f>
        <v>0</v>
      </c>
      <c r="TXU65" s="1366">
        <f t="shared" ref="TXU65" si="7106">TXU59*$C$64*$C$65</f>
        <v>0</v>
      </c>
      <c r="TXW65" s="1366">
        <f t="shared" ref="TXW65" si="7107">TXW59*$C$64*$C$65</f>
        <v>0</v>
      </c>
      <c r="TXY65" s="1366">
        <f t="shared" ref="TXY65" si="7108">TXY59*$C$64*$C$65</f>
        <v>0</v>
      </c>
      <c r="TYA65" s="1366">
        <f t="shared" ref="TYA65" si="7109">TYA59*$C$64*$C$65</f>
        <v>0</v>
      </c>
      <c r="TYC65" s="1366">
        <f t="shared" ref="TYC65" si="7110">TYC59*$C$64*$C$65</f>
        <v>0</v>
      </c>
      <c r="TYE65" s="1366">
        <f t="shared" ref="TYE65" si="7111">TYE59*$C$64*$C$65</f>
        <v>0</v>
      </c>
      <c r="TYG65" s="1366">
        <f t="shared" ref="TYG65" si="7112">TYG59*$C$64*$C$65</f>
        <v>0</v>
      </c>
      <c r="TYI65" s="1366">
        <f t="shared" ref="TYI65" si="7113">TYI59*$C$64*$C$65</f>
        <v>0</v>
      </c>
      <c r="TYK65" s="1366">
        <f t="shared" ref="TYK65" si="7114">TYK59*$C$64*$C$65</f>
        <v>0</v>
      </c>
      <c r="TYM65" s="1366">
        <f t="shared" ref="TYM65" si="7115">TYM59*$C$64*$C$65</f>
        <v>0</v>
      </c>
      <c r="TYO65" s="1366">
        <f t="shared" ref="TYO65" si="7116">TYO59*$C$64*$C$65</f>
        <v>0</v>
      </c>
      <c r="TYQ65" s="1366">
        <f t="shared" ref="TYQ65" si="7117">TYQ59*$C$64*$C$65</f>
        <v>0</v>
      </c>
      <c r="TYS65" s="1366">
        <f t="shared" ref="TYS65" si="7118">TYS59*$C$64*$C$65</f>
        <v>0</v>
      </c>
      <c r="TYU65" s="1366">
        <f t="shared" ref="TYU65" si="7119">TYU59*$C$64*$C$65</f>
        <v>0</v>
      </c>
      <c r="TYW65" s="1366">
        <f t="shared" ref="TYW65" si="7120">TYW59*$C$64*$C$65</f>
        <v>0</v>
      </c>
      <c r="TYY65" s="1366">
        <f t="shared" ref="TYY65" si="7121">TYY59*$C$64*$C$65</f>
        <v>0</v>
      </c>
      <c r="TZA65" s="1366">
        <f t="shared" ref="TZA65" si="7122">TZA59*$C$64*$C$65</f>
        <v>0</v>
      </c>
      <c r="TZC65" s="1366">
        <f t="shared" ref="TZC65" si="7123">TZC59*$C$64*$C$65</f>
        <v>0</v>
      </c>
      <c r="TZE65" s="1366">
        <f t="shared" ref="TZE65" si="7124">TZE59*$C$64*$C$65</f>
        <v>0</v>
      </c>
      <c r="TZG65" s="1366">
        <f t="shared" ref="TZG65" si="7125">TZG59*$C$64*$C$65</f>
        <v>0</v>
      </c>
      <c r="TZI65" s="1366">
        <f t="shared" ref="TZI65" si="7126">TZI59*$C$64*$C$65</f>
        <v>0</v>
      </c>
      <c r="TZK65" s="1366">
        <f t="shared" ref="TZK65" si="7127">TZK59*$C$64*$C$65</f>
        <v>0</v>
      </c>
      <c r="TZM65" s="1366">
        <f t="shared" ref="TZM65" si="7128">TZM59*$C$64*$C$65</f>
        <v>0</v>
      </c>
      <c r="TZO65" s="1366">
        <f t="shared" ref="TZO65" si="7129">TZO59*$C$64*$C$65</f>
        <v>0</v>
      </c>
      <c r="TZQ65" s="1366">
        <f t="shared" ref="TZQ65" si="7130">TZQ59*$C$64*$C$65</f>
        <v>0</v>
      </c>
      <c r="TZS65" s="1366">
        <f t="shared" ref="TZS65" si="7131">TZS59*$C$64*$C$65</f>
        <v>0</v>
      </c>
      <c r="TZU65" s="1366">
        <f t="shared" ref="TZU65" si="7132">TZU59*$C$64*$C$65</f>
        <v>0</v>
      </c>
      <c r="TZW65" s="1366">
        <f t="shared" ref="TZW65" si="7133">TZW59*$C$64*$C$65</f>
        <v>0</v>
      </c>
      <c r="TZY65" s="1366">
        <f t="shared" ref="TZY65" si="7134">TZY59*$C$64*$C$65</f>
        <v>0</v>
      </c>
      <c r="UAA65" s="1366">
        <f t="shared" ref="UAA65" si="7135">UAA59*$C$64*$C$65</f>
        <v>0</v>
      </c>
      <c r="UAC65" s="1366">
        <f t="shared" ref="UAC65" si="7136">UAC59*$C$64*$C$65</f>
        <v>0</v>
      </c>
      <c r="UAE65" s="1366">
        <f t="shared" ref="UAE65" si="7137">UAE59*$C$64*$C$65</f>
        <v>0</v>
      </c>
      <c r="UAG65" s="1366">
        <f t="shared" ref="UAG65" si="7138">UAG59*$C$64*$C$65</f>
        <v>0</v>
      </c>
      <c r="UAI65" s="1366">
        <f t="shared" ref="UAI65" si="7139">UAI59*$C$64*$C$65</f>
        <v>0</v>
      </c>
      <c r="UAK65" s="1366">
        <f t="shared" ref="UAK65" si="7140">UAK59*$C$64*$C$65</f>
        <v>0</v>
      </c>
      <c r="UAM65" s="1366">
        <f t="shared" ref="UAM65" si="7141">UAM59*$C$64*$C$65</f>
        <v>0</v>
      </c>
      <c r="UAO65" s="1366">
        <f t="shared" ref="UAO65" si="7142">UAO59*$C$64*$C$65</f>
        <v>0</v>
      </c>
      <c r="UAQ65" s="1366">
        <f t="shared" ref="UAQ65" si="7143">UAQ59*$C$64*$C$65</f>
        <v>0</v>
      </c>
      <c r="UAS65" s="1366">
        <f t="shared" ref="UAS65" si="7144">UAS59*$C$64*$C$65</f>
        <v>0</v>
      </c>
      <c r="UAU65" s="1366">
        <f t="shared" ref="UAU65" si="7145">UAU59*$C$64*$C$65</f>
        <v>0</v>
      </c>
      <c r="UAW65" s="1366">
        <f t="shared" ref="UAW65" si="7146">UAW59*$C$64*$C$65</f>
        <v>0</v>
      </c>
      <c r="UAY65" s="1366">
        <f t="shared" ref="UAY65" si="7147">UAY59*$C$64*$C$65</f>
        <v>0</v>
      </c>
      <c r="UBA65" s="1366">
        <f t="shared" ref="UBA65" si="7148">UBA59*$C$64*$C$65</f>
        <v>0</v>
      </c>
      <c r="UBC65" s="1366">
        <f t="shared" ref="UBC65" si="7149">UBC59*$C$64*$C$65</f>
        <v>0</v>
      </c>
      <c r="UBE65" s="1366">
        <f t="shared" ref="UBE65" si="7150">UBE59*$C$64*$C$65</f>
        <v>0</v>
      </c>
      <c r="UBG65" s="1366">
        <f t="shared" ref="UBG65" si="7151">UBG59*$C$64*$C$65</f>
        <v>0</v>
      </c>
      <c r="UBI65" s="1366">
        <f t="shared" ref="UBI65" si="7152">UBI59*$C$64*$C$65</f>
        <v>0</v>
      </c>
      <c r="UBK65" s="1366">
        <f t="shared" ref="UBK65" si="7153">UBK59*$C$64*$C$65</f>
        <v>0</v>
      </c>
      <c r="UBM65" s="1366">
        <f t="shared" ref="UBM65" si="7154">UBM59*$C$64*$C$65</f>
        <v>0</v>
      </c>
      <c r="UBO65" s="1366">
        <f t="shared" ref="UBO65" si="7155">UBO59*$C$64*$C$65</f>
        <v>0</v>
      </c>
      <c r="UBQ65" s="1366">
        <f t="shared" ref="UBQ65" si="7156">UBQ59*$C$64*$C$65</f>
        <v>0</v>
      </c>
      <c r="UBS65" s="1366">
        <f t="shared" ref="UBS65" si="7157">UBS59*$C$64*$C$65</f>
        <v>0</v>
      </c>
      <c r="UBU65" s="1366">
        <f t="shared" ref="UBU65" si="7158">UBU59*$C$64*$C$65</f>
        <v>0</v>
      </c>
      <c r="UBW65" s="1366">
        <f t="shared" ref="UBW65" si="7159">UBW59*$C$64*$C$65</f>
        <v>0</v>
      </c>
      <c r="UBY65" s="1366">
        <f t="shared" ref="UBY65" si="7160">UBY59*$C$64*$C$65</f>
        <v>0</v>
      </c>
      <c r="UCA65" s="1366">
        <f t="shared" ref="UCA65" si="7161">UCA59*$C$64*$C$65</f>
        <v>0</v>
      </c>
      <c r="UCC65" s="1366">
        <f t="shared" ref="UCC65" si="7162">UCC59*$C$64*$C$65</f>
        <v>0</v>
      </c>
      <c r="UCE65" s="1366">
        <f t="shared" ref="UCE65" si="7163">UCE59*$C$64*$C$65</f>
        <v>0</v>
      </c>
      <c r="UCG65" s="1366">
        <f t="shared" ref="UCG65" si="7164">UCG59*$C$64*$C$65</f>
        <v>0</v>
      </c>
      <c r="UCI65" s="1366">
        <f t="shared" ref="UCI65" si="7165">UCI59*$C$64*$C$65</f>
        <v>0</v>
      </c>
      <c r="UCK65" s="1366">
        <f t="shared" ref="UCK65" si="7166">UCK59*$C$64*$C$65</f>
        <v>0</v>
      </c>
      <c r="UCM65" s="1366">
        <f t="shared" ref="UCM65" si="7167">UCM59*$C$64*$C$65</f>
        <v>0</v>
      </c>
      <c r="UCO65" s="1366">
        <f t="shared" ref="UCO65" si="7168">UCO59*$C$64*$C$65</f>
        <v>0</v>
      </c>
      <c r="UCQ65" s="1366">
        <f t="shared" ref="UCQ65" si="7169">UCQ59*$C$64*$C$65</f>
        <v>0</v>
      </c>
      <c r="UCS65" s="1366">
        <f t="shared" ref="UCS65" si="7170">UCS59*$C$64*$C$65</f>
        <v>0</v>
      </c>
      <c r="UCU65" s="1366">
        <f t="shared" ref="UCU65" si="7171">UCU59*$C$64*$C$65</f>
        <v>0</v>
      </c>
      <c r="UCW65" s="1366">
        <f t="shared" ref="UCW65" si="7172">UCW59*$C$64*$C$65</f>
        <v>0</v>
      </c>
      <c r="UCY65" s="1366">
        <f t="shared" ref="UCY65" si="7173">UCY59*$C$64*$C$65</f>
        <v>0</v>
      </c>
      <c r="UDA65" s="1366">
        <f t="shared" ref="UDA65" si="7174">UDA59*$C$64*$C$65</f>
        <v>0</v>
      </c>
      <c r="UDC65" s="1366">
        <f t="shared" ref="UDC65" si="7175">UDC59*$C$64*$C$65</f>
        <v>0</v>
      </c>
      <c r="UDE65" s="1366">
        <f t="shared" ref="UDE65" si="7176">UDE59*$C$64*$C$65</f>
        <v>0</v>
      </c>
      <c r="UDG65" s="1366">
        <f t="shared" ref="UDG65" si="7177">UDG59*$C$64*$C$65</f>
        <v>0</v>
      </c>
      <c r="UDI65" s="1366">
        <f t="shared" ref="UDI65" si="7178">UDI59*$C$64*$C$65</f>
        <v>0</v>
      </c>
      <c r="UDK65" s="1366">
        <f t="shared" ref="UDK65" si="7179">UDK59*$C$64*$C$65</f>
        <v>0</v>
      </c>
      <c r="UDM65" s="1366">
        <f t="shared" ref="UDM65" si="7180">UDM59*$C$64*$C$65</f>
        <v>0</v>
      </c>
      <c r="UDO65" s="1366">
        <f t="shared" ref="UDO65" si="7181">UDO59*$C$64*$C$65</f>
        <v>0</v>
      </c>
      <c r="UDQ65" s="1366">
        <f t="shared" ref="UDQ65" si="7182">UDQ59*$C$64*$C$65</f>
        <v>0</v>
      </c>
      <c r="UDS65" s="1366">
        <f t="shared" ref="UDS65" si="7183">UDS59*$C$64*$C$65</f>
        <v>0</v>
      </c>
      <c r="UDU65" s="1366">
        <f t="shared" ref="UDU65" si="7184">UDU59*$C$64*$C$65</f>
        <v>0</v>
      </c>
      <c r="UDW65" s="1366">
        <f t="shared" ref="UDW65" si="7185">UDW59*$C$64*$C$65</f>
        <v>0</v>
      </c>
      <c r="UDY65" s="1366">
        <f t="shared" ref="UDY65" si="7186">UDY59*$C$64*$C$65</f>
        <v>0</v>
      </c>
      <c r="UEA65" s="1366">
        <f t="shared" ref="UEA65" si="7187">UEA59*$C$64*$C$65</f>
        <v>0</v>
      </c>
      <c r="UEC65" s="1366">
        <f t="shared" ref="UEC65" si="7188">UEC59*$C$64*$C$65</f>
        <v>0</v>
      </c>
      <c r="UEE65" s="1366">
        <f t="shared" ref="UEE65" si="7189">UEE59*$C$64*$C$65</f>
        <v>0</v>
      </c>
      <c r="UEG65" s="1366">
        <f t="shared" ref="UEG65" si="7190">UEG59*$C$64*$C$65</f>
        <v>0</v>
      </c>
      <c r="UEI65" s="1366">
        <f t="shared" ref="UEI65" si="7191">UEI59*$C$64*$C$65</f>
        <v>0</v>
      </c>
      <c r="UEK65" s="1366">
        <f t="shared" ref="UEK65" si="7192">UEK59*$C$64*$C$65</f>
        <v>0</v>
      </c>
      <c r="UEM65" s="1366">
        <f t="shared" ref="UEM65" si="7193">UEM59*$C$64*$C$65</f>
        <v>0</v>
      </c>
      <c r="UEO65" s="1366">
        <f t="shared" ref="UEO65" si="7194">UEO59*$C$64*$C$65</f>
        <v>0</v>
      </c>
      <c r="UEQ65" s="1366">
        <f t="shared" ref="UEQ65" si="7195">UEQ59*$C$64*$C$65</f>
        <v>0</v>
      </c>
      <c r="UES65" s="1366">
        <f t="shared" ref="UES65" si="7196">UES59*$C$64*$C$65</f>
        <v>0</v>
      </c>
      <c r="UEU65" s="1366">
        <f t="shared" ref="UEU65" si="7197">UEU59*$C$64*$C$65</f>
        <v>0</v>
      </c>
      <c r="UEW65" s="1366">
        <f t="shared" ref="UEW65" si="7198">UEW59*$C$64*$C$65</f>
        <v>0</v>
      </c>
      <c r="UEY65" s="1366">
        <f t="shared" ref="UEY65" si="7199">UEY59*$C$64*$C$65</f>
        <v>0</v>
      </c>
      <c r="UFA65" s="1366">
        <f t="shared" ref="UFA65" si="7200">UFA59*$C$64*$C$65</f>
        <v>0</v>
      </c>
      <c r="UFC65" s="1366">
        <f t="shared" ref="UFC65" si="7201">UFC59*$C$64*$C$65</f>
        <v>0</v>
      </c>
      <c r="UFE65" s="1366">
        <f t="shared" ref="UFE65" si="7202">UFE59*$C$64*$C$65</f>
        <v>0</v>
      </c>
      <c r="UFG65" s="1366">
        <f t="shared" ref="UFG65" si="7203">UFG59*$C$64*$C$65</f>
        <v>0</v>
      </c>
      <c r="UFI65" s="1366">
        <f t="shared" ref="UFI65" si="7204">UFI59*$C$64*$C$65</f>
        <v>0</v>
      </c>
      <c r="UFK65" s="1366">
        <f t="shared" ref="UFK65" si="7205">UFK59*$C$64*$C$65</f>
        <v>0</v>
      </c>
      <c r="UFM65" s="1366">
        <f t="shared" ref="UFM65" si="7206">UFM59*$C$64*$C$65</f>
        <v>0</v>
      </c>
      <c r="UFO65" s="1366">
        <f t="shared" ref="UFO65" si="7207">UFO59*$C$64*$C$65</f>
        <v>0</v>
      </c>
      <c r="UFQ65" s="1366">
        <f t="shared" ref="UFQ65" si="7208">UFQ59*$C$64*$C$65</f>
        <v>0</v>
      </c>
      <c r="UFS65" s="1366">
        <f t="shared" ref="UFS65" si="7209">UFS59*$C$64*$C$65</f>
        <v>0</v>
      </c>
      <c r="UFU65" s="1366">
        <f t="shared" ref="UFU65" si="7210">UFU59*$C$64*$C$65</f>
        <v>0</v>
      </c>
      <c r="UFW65" s="1366">
        <f t="shared" ref="UFW65" si="7211">UFW59*$C$64*$C$65</f>
        <v>0</v>
      </c>
      <c r="UFY65" s="1366">
        <f t="shared" ref="UFY65" si="7212">UFY59*$C$64*$C$65</f>
        <v>0</v>
      </c>
      <c r="UGA65" s="1366">
        <f t="shared" ref="UGA65" si="7213">UGA59*$C$64*$C$65</f>
        <v>0</v>
      </c>
      <c r="UGC65" s="1366">
        <f t="shared" ref="UGC65" si="7214">UGC59*$C$64*$C$65</f>
        <v>0</v>
      </c>
      <c r="UGE65" s="1366">
        <f t="shared" ref="UGE65" si="7215">UGE59*$C$64*$C$65</f>
        <v>0</v>
      </c>
      <c r="UGG65" s="1366">
        <f t="shared" ref="UGG65" si="7216">UGG59*$C$64*$C$65</f>
        <v>0</v>
      </c>
      <c r="UGI65" s="1366">
        <f t="shared" ref="UGI65" si="7217">UGI59*$C$64*$C$65</f>
        <v>0</v>
      </c>
      <c r="UGK65" s="1366">
        <f t="shared" ref="UGK65" si="7218">UGK59*$C$64*$C$65</f>
        <v>0</v>
      </c>
      <c r="UGM65" s="1366">
        <f t="shared" ref="UGM65" si="7219">UGM59*$C$64*$C$65</f>
        <v>0</v>
      </c>
      <c r="UGO65" s="1366">
        <f t="shared" ref="UGO65" si="7220">UGO59*$C$64*$C$65</f>
        <v>0</v>
      </c>
      <c r="UGQ65" s="1366">
        <f t="shared" ref="UGQ65" si="7221">UGQ59*$C$64*$C$65</f>
        <v>0</v>
      </c>
      <c r="UGS65" s="1366">
        <f t="shared" ref="UGS65" si="7222">UGS59*$C$64*$C$65</f>
        <v>0</v>
      </c>
      <c r="UGU65" s="1366">
        <f t="shared" ref="UGU65" si="7223">UGU59*$C$64*$C$65</f>
        <v>0</v>
      </c>
      <c r="UGW65" s="1366">
        <f t="shared" ref="UGW65" si="7224">UGW59*$C$64*$C$65</f>
        <v>0</v>
      </c>
      <c r="UGY65" s="1366">
        <f t="shared" ref="UGY65" si="7225">UGY59*$C$64*$C$65</f>
        <v>0</v>
      </c>
      <c r="UHA65" s="1366">
        <f t="shared" ref="UHA65" si="7226">UHA59*$C$64*$C$65</f>
        <v>0</v>
      </c>
      <c r="UHC65" s="1366">
        <f t="shared" ref="UHC65" si="7227">UHC59*$C$64*$C$65</f>
        <v>0</v>
      </c>
      <c r="UHE65" s="1366">
        <f t="shared" ref="UHE65" si="7228">UHE59*$C$64*$C$65</f>
        <v>0</v>
      </c>
      <c r="UHG65" s="1366">
        <f t="shared" ref="UHG65" si="7229">UHG59*$C$64*$C$65</f>
        <v>0</v>
      </c>
      <c r="UHI65" s="1366">
        <f t="shared" ref="UHI65" si="7230">UHI59*$C$64*$C$65</f>
        <v>0</v>
      </c>
      <c r="UHK65" s="1366">
        <f t="shared" ref="UHK65" si="7231">UHK59*$C$64*$C$65</f>
        <v>0</v>
      </c>
      <c r="UHM65" s="1366">
        <f t="shared" ref="UHM65" si="7232">UHM59*$C$64*$C$65</f>
        <v>0</v>
      </c>
      <c r="UHO65" s="1366">
        <f t="shared" ref="UHO65" si="7233">UHO59*$C$64*$C$65</f>
        <v>0</v>
      </c>
      <c r="UHQ65" s="1366">
        <f t="shared" ref="UHQ65" si="7234">UHQ59*$C$64*$C$65</f>
        <v>0</v>
      </c>
      <c r="UHS65" s="1366">
        <f t="shared" ref="UHS65" si="7235">UHS59*$C$64*$C$65</f>
        <v>0</v>
      </c>
      <c r="UHU65" s="1366">
        <f t="shared" ref="UHU65" si="7236">UHU59*$C$64*$C$65</f>
        <v>0</v>
      </c>
      <c r="UHW65" s="1366">
        <f t="shared" ref="UHW65" si="7237">UHW59*$C$64*$C$65</f>
        <v>0</v>
      </c>
      <c r="UHY65" s="1366">
        <f t="shared" ref="UHY65" si="7238">UHY59*$C$64*$C$65</f>
        <v>0</v>
      </c>
      <c r="UIA65" s="1366">
        <f t="shared" ref="UIA65" si="7239">UIA59*$C$64*$C$65</f>
        <v>0</v>
      </c>
      <c r="UIC65" s="1366">
        <f t="shared" ref="UIC65" si="7240">UIC59*$C$64*$C$65</f>
        <v>0</v>
      </c>
      <c r="UIE65" s="1366">
        <f t="shared" ref="UIE65" si="7241">UIE59*$C$64*$C$65</f>
        <v>0</v>
      </c>
      <c r="UIG65" s="1366">
        <f t="shared" ref="UIG65" si="7242">UIG59*$C$64*$C$65</f>
        <v>0</v>
      </c>
      <c r="UII65" s="1366">
        <f t="shared" ref="UII65" si="7243">UII59*$C$64*$C$65</f>
        <v>0</v>
      </c>
      <c r="UIK65" s="1366">
        <f t="shared" ref="UIK65" si="7244">UIK59*$C$64*$C$65</f>
        <v>0</v>
      </c>
      <c r="UIM65" s="1366">
        <f t="shared" ref="UIM65" si="7245">UIM59*$C$64*$C$65</f>
        <v>0</v>
      </c>
      <c r="UIO65" s="1366">
        <f t="shared" ref="UIO65" si="7246">UIO59*$C$64*$C$65</f>
        <v>0</v>
      </c>
      <c r="UIQ65" s="1366">
        <f t="shared" ref="UIQ65" si="7247">UIQ59*$C$64*$C$65</f>
        <v>0</v>
      </c>
      <c r="UIS65" s="1366">
        <f t="shared" ref="UIS65" si="7248">UIS59*$C$64*$C$65</f>
        <v>0</v>
      </c>
      <c r="UIU65" s="1366">
        <f t="shared" ref="UIU65" si="7249">UIU59*$C$64*$C$65</f>
        <v>0</v>
      </c>
      <c r="UIW65" s="1366">
        <f t="shared" ref="UIW65" si="7250">UIW59*$C$64*$C$65</f>
        <v>0</v>
      </c>
      <c r="UIY65" s="1366">
        <f t="shared" ref="UIY65" si="7251">UIY59*$C$64*$C$65</f>
        <v>0</v>
      </c>
      <c r="UJA65" s="1366">
        <f t="shared" ref="UJA65" si="7252">UJA59*$C$64*$C$65</f>
        <v>0</v>
      </c>
      <c r="UJC65" s="1366">
        <f t="shared" ref="UJC65" si="7253">UJC59*$C$64*$C$65</f>
        <v>0</v>
      </c>
      <c r="UJE65" s="1366">
        <f t="shared" ref="UJE65" si="7254">UJE59*$C$64*$C$65</f>
        <v>0</v>
      </c>
      <c r="UJG65" s="1366">
        <f t="shared" ref="UJG65" si="7255">UJG59*$C$64*$C$65</f>
        <v>0</v>
      </c>
      <c r="UJI65" s="1366">
        <f t="shared" ref="UJI65" si="7256">UJI59*$C$64*$C$65</f>
        <v>0</v>
      </c>
      <c r="UJK65" s="1366">
        <f t="shared" ref="UJK65" si="7257">UJK59*$C$64*$C$65</f>
        <v>0</v>
      </c>
      <c r="UJM65" s="1366">
        <f t="shared" ref="UJM65" si="7258">UJM59*$C$64*$C$65</f>
        <v>0</v>
      </c>
      <c r="UJO65" s="1366">
        <f t="shared" ref="UJO65" si="7259">UJO59*$C$64*$C$65</f>
        <v>0</v>
      </c>
      <c r="UJQ65" s="1366">
        <f t="shared" ref="UJQ65" si="7260">UJQ59*$C$64*$C$65</f>
        <v>0</v>
      </c>
      <c r="UJS65" s="1366">
        <f t="shared" ref="UJS65" si="7261">UJS59*$C$64*$C$65</f>
        <v>0</v>
      </c>
      <c r="UJU65" s="1366">
        <f t="shared" ref="UJU65" si="7262">UJU59*$C$64*$C$65</f>
        <v>0</v>
      </c>
      <c r="UJW65" s="1366">
        <f t="shared" ref="UJW65" si="7263">UJW59*$C$64*$C$65</f>
        <v>0</v>
      </c>
      <c r="UJY65" s="1366">
        <f t="shared" ref="UJY65" si="7264">UJY59*$C$64*$C$65</f>
        <v>0</v>
      </c>
      <c r="UKA65" s="1366">
        <f t="shared" ref="UKA65" si="7265">UKA59*$C$64*$C$65</f>
        <v>0</v>
      </c>
      <c r="UKC65" s="1366">
        <f t="shared" ref="UKC65" si="7266">UKC59*$C$64*$C$65</f>
        <v>0</v>
      </c>
      <c r="UKE65" s="1366">
        <f t="shared" ref="UKE65" si="7267">UKE59*$C$64*$C$65</f>
        <v>0</v>
      </c>
      <c r="UKG65" s="1366">
        <f t="shared" ref="UKG65" si="7268">UKG59*$C$64*$C$65</f>
        <v>0</v>
      </c>
      <c r="UKI65" s="1366">
        <f t="shared" ref="UKI65" si="7269">UKI59*$C$64*$C$65</f>
        <v>0</v>
      </c>
      <c r="UKK65" s="1366">
        <f t="shared" ref="UKK65" si="7270">UKK59*$C$64*$C$65</f>
        <v>0</v>
      </c>
      <c r="UKM65" s="1366">
        <f t="shared" ref="UKM65" si="7271">UKM59*$C$64*$C$65</f>
        <v>0</v>
      </c>
      <c r="UKO65" s="1366">
        <f t="shared" ref="UKO65" si="7272">UKO59*$C$64*$C$65</f>
        <v>0</v>
      </c>
      <c r="UKQ65" s="1366">
        <f t="shared" ref="UKQ65" si="7273">UKQ59*$C$64*$C$65</f>
        <v>0</v>
      </c>
      <c r="UKS65" s="1366">
        <f t="shared" ref="UKS65" si="7274">UKS59*$C$64*$C$65</f>
        <v>0</v>
      </c>
      <c r="UKU65" s="1366">
        <f t="shared" ref="UKU65" si="7275">UKU59*$C$64*$C$65</f>
        <v>0</v>
      </c>
      <c r="UKW65" s="1366">
        <f t="shared" ref="UKW65" si="7276">UKW59*$C$64*$C$65</f>
        <v>0</v>
      </c>
      <c r="UKY65" s="1366">
        <f t="shared" ref="UKY65" si="7277">UKY59*$C$64*$C$65</f>
        <v>0</v>
      </c>
      <c r="ULA65" s="1366">
        <f t="shared" ref="ULA65" si="7278">ULA59*$C$64*$C$65</f>
        <v>0</v>
      </c>
      <c r="ULC65" s="1366">
        <f t="shared" ref="ULC65" si="7279">ULC59*$C$64*$C$65</f>
        <v>0</v>
      </c>
      <c r="ULE65" s="1366">
        <f t="shared" ref="ULE65" si="7280">ULE59*$C$64*$C$65</f>
        <v>0</v>
      </c>
      <c r="ULG65" s="1366">
        <f t="shared" ref="ULG65" si="7281">ULG59*$C$64*$C$65</f>
        <v>0</v>
      </c>
      <c r="ULI65" s="1366">
        <f t="shared" ref="ULI65" si="7282">ULI59*$C$64*$C$65</f>
        <v>0</v>
      </c>
      <c r="ULK65" s="1366">
        <f t="shared" ref="ULK65" si="7283">ULK59*$C$64*$C$65</f>
        <v>0</v>
      </c>
      <c r="ULM65" s="1366">
        <f t="shared" ref="ULM65" si="7284">ULM59*$C$64*$C$65</f>
        <v>0</v>
      </c>
      <c r="ULO65" s="1366">
        <f t="shared" ref="ULO65" si="7285">ULO59*$C$64*$C$65</f>
        <v>0</v>
      </c>
      <c r="ULQ65" s="1366">
        <f t="shared" ref="ULQ65" si="7286">ULQ59*$C$64*$C$65</f>
        <v>0</v>
      </c>
      <c r="ULS65" s="1366">
        <f t="shared" ref="ULS65" si="7287">ULS59*$C$64*$C$65</f>
        <v>0</v>
      </c>
      <c r="ULU65" s="1366">
        <f t="shared" ref="ULU65" si="7288">ULU59*$C$64*$C$65</f>
        <v>0</v>
      </c>
      <c r="ULW65" s="1366">
        <f t="shared" ref="ULW65" si="7289">ULW59*$C$64*$C$65</f>
        <v>0</v>
      </c>
      <c r="ULY65" s="1366">
        <f t="shared" ref="ULY65" si="7290">ULY59*$C$64*$C$65</f>
        <v>0</v>
      </c>
      <c r="UMA65" s="1366">
        <f t="shared" ref="UMA65" si="7291">UMA59*$C$64*$C$65</f>
        <v>0</v>
      </c>
      <c r="UMC65" s="1366">
        <f t="shared" ref="UMC65" si="7292">UMC59*$C$64*$C$65</f>
        <v>0</v>
      </c>
      <c r="UME65" s="1366">
        <f t="shared" ref="UME65" si="7293">UME59*$C$64*$C$65</f>
        <v>0</v>
      </c>
      <c r="UMG65" s="1366">
        <f t="shared" ref="UMG65" si="7294">UMG59*$C$64*$C$65</f>
        <v>0</v>
      </c>
      <c r="UMI65" s="1366">
        <f t="shared" ref="UMI65" si="7295">UMI59*$C$64*$C$65</f>
        <v>0</v>
      </c>
      <c r="UMK65" s="1366">
        <f t="shared" ref="UMK65" si="7296">UMK59*$C$64*$C$65</f>
        <v>0</v>
      </c>
      <c r="UMM65" s="1366">
        <f t="shared" ref="UMM65" si="7297">UMM59*$C$64*$C$65</f>
        <v>0</v>
      </c>
      <c r="UMO65" s="1366">
        <f t="shared" ref="UMO65" si="7298">UMO59*$C$64*$C$65</f>
        <v>0</v>
      </c>
      <c r="UMQ65" s="1366">
        <f t="shared" ref="UMQ65" si="7299">UMQ59*$C$64*$C$65</f>
        <v>0</v>
      </c>
      <c r="UMS65" s="1366">
        <f t="shared" ref="UMS65" si="7300">UMS59*$C$64*$C$65</f>
        <v>0</v>
      </c>
      <c r="UMU65" s="1366">
        <f t="shared" ref="UMU65" si="7301">UMU59*$C$64*$C$65</f>
        <v>0</v>
      </c>
      <c r="UMW65" s="1366">
        <f t="shared" ref="UMW65" si="7302">UMW59*$C$64*$C$65</f>
        <v>0</v>
      </c>
      <c r="UMY65" s="1366">
        <f t="shared" ref="UMY65" si="7303">UMY59*$C$64*$C$65</f>
        <v>0</v>
      </c>
      <c r="UNA65" s="1366">
        <f t="shared" ref="UNA65" si="7304">UNA59*$C$64*$C$65</f>
        <v>0</v>
      </c>
      <c r="UNC65" s="1366">
        <f t="shared" ref="UNC65" si="7305">UNC59*$C$64*$C$65</f>
        <v>0</v>
      </c>
      <c r="UNE65" s="1366">
        <f t="shared" ref="UNE65" si="7306">UNE59*$C$64*$C$65</f>
        <v>0</v>
      </c>
      <c r="UNG65" s="1366">
        <f t="shared" ref="UNG65" si="7307">UNG59*$C$64*$C$65</f>
        <v>0</v>
      </c>
      <c r="UNI65" s="1366">
        <f t="shared" ref="UNI65" si="7308">UNI59*$C$64*$C$65</f>
        <v>0</v>
      </c>
      <c r="UNK65" s="1366">
        <f t="shared" ref="UNK65" si="7309">UNK59*$C$64*$C$65</f>
        <v>0</v>
      </c>
      <c r="UNM65" s="1366">
        <f t="shared" ref="UNM65" si="7310">UNM59*$C$64*$C$65</f>
        <v>0</v>
      </c>
      <c r="UNO65" s="1366">
        <f t="shared" ref="UNO65" si="7311">UNO59*$C$64*$C$65</f>
        <v>0</v>
      </c>
      <c r="UNQ65" s="1366">
        <f t="shared" ref="UNQ65" si="7312">UNQ59*$C$64*$C$65</f>
        <v>0</v>
      </c>
      <c r="UNS65" s="1366">
        <f t="shared" ref="UNS65" si="7313">UNS59*$C$64*$C$65</f>
        <v>0</v>
      </c>
      <c r="UNU65" s="1366">
        <f t="shared" ref="UNU65" si="7314">UNU59*$C$64*$C$65</f>
        <v>0</v>
      </c>
      <c r="UNW65" s="1366">
        <f t="shared" ref="UNW65" si="7315">UNW59*$C$64*$C$65</f>
        <v>0</v>
      </c>
      <c r="UNY65" s="1366">
        <f t="shared" ref="UNY65" si="7316">UNY59*$C$64*$C$65</f>
        <v>0</v>
      </c>
      <c r="UOA65" s="1366">
        <f t="shared" ref="UOA65" si="7317">UOA59*$C$64*$C$65</f>
        <v>0</v>
      </c>
      <c r="UOC65" s="1366">
        <f t="shared" ref="UOC65" si="7318">UOC59*$C$64*$C$65</f>
        <v>0</v>
      </c>
      <c r="UOE65" s="1366">
        <f t="shared" ref="UOE65" si="7319">UOE59*$C$64*$C$65</f>
        <v>0</v>
      </c>
      <c r="UOG65" s="1366">
        <f t="shared" ref="UOG65" si="7320">UOG59*$C$64*$C$65</f>
        <v>0</v>
      </c>
      <c r="UOI65" s="1366">
        <f t="shared" ref="UOI65" si="7321">UOI59*$C$64*$C$65</f>
        <v>0</v>
      </c>
      <c r="UOK65" s="1366">
        <f t="shared" ref="UOK65" si="7322">UOK59*$C$64*$C$65</f>
        <v>0</v>
      </c>
      <c r="UOM65" s="1366">
        <f t="shared" ref="UOM65" si="7323">UOM59*$C$64*$C$65</f>
        <v>0</v>
      </c>
      <c r="UOO65" s="1366">
        <f t="shared" ref="UOO65" si="7324">UOO59*$C$64*$C$65</f>
        <v>0</v>
      </c>
      <c r="UOQ65" s="1366">
        <f t="shared" ref="UOQ65" si="7325">UOQ59*$C$64*$C$65</f>
        <v>0</v>
      </c>
      <c r="UOS65" s="1366">
        <f t="shared" ref="UOS65" si="7326">UOS59*$C$64*$C$65</f>
        <v>0</v>
      </c>
      <c r="UOU65" s="1366">
        <f t="shared" ref="UOU65" si="7327">UOU59*$C$64*$C$65</f>
        <v>0</v>
      </c>
      <c r="UOW65" s="1366">
        <f t="shared" ref="UOW65" si="7328">UOW59*$C$64*$C$65</f>
        <v>0</v>
      </c>
      <c r="UOY65" s="1366">
        <f t="shared" ref="UOY65" si="7329">UOY59*$C$64*$C$65</f>
        <v>0</v>
      </c>
      <c r="UPA65" s="1366">
        <f t="shared" ref="UPA65" si="7330">UPA59*$C$64*$C$65</f>
        <v>0</v>
      </c>
      <c r="UPC65" s="1366">
        <f t="shared" ref="UPC65" si="7331">UPC59*$C$64*$C$65</f>
        <v>0</v>
      </c>
      <c r="UPE65" s="1366">
        <f t="shared" ref="UPE65" si="7332">UPE59*$C$64*$C$65</f>
        <v>0</v>
      </c>
      <c r="UPG65" s="1366">
        <f t="shared" ref="UPG65" si="7333">UPG59*$C$64*$C$65</f>
        <v>0</v>
      </c>
      <c r="UPI65" s="1366">
        <f t="shared" ref="UPI65" si="7334">UPI59*$C$64*$C$65</f>
        <v>0</v>
      </c>
      <c r="UPK65" s="1366">
        <f t="shared" ref="UPK65" si="7335">UPK59*$C$64*$C$65</f>
        <v>0</v>
      </c>
      <c r="UPM65" s="1366">
        <f t="shared" ref="UPM65" si="7336">UPM59*$C$64*$C$65</f>
        <v>0</v>
      </c>
      <c r="UPO65" s="1366">
        <f t="shared" ref="UPO65" si="7337">UPO59*$C$64*$C$65</f>
        <v>0</v>
      </c>
      <c r="UPQ65" s="1366">
        <f t="shared" ref="UPQ65" si="7338">UPQ59*$C$64*$C$65</f>
        <v>0</v>
      </c>
      <c r="UPS65" s="1366">
        <f t="shared" ref="UPS65" si="7339">UPS59*$C$64*$C$65</f>
        <v>0</v>
      </c>
      <c r="UPU65" s="1366">
        <f t="shared" ref="UPU65" si="7340">UPU59*$C$64*$C$65</f>
        <v>0</v>
      </c>
      <c r="UPW65" s="1366">
        <f t="shared" ref="UPW65" si="7341">UPW59*$C$64*$C$65</f>
        <v>0</v>
      </c>
      <c r="UPY65" s="1366">
        <f t="shared" ref="UPY65" si="7342">UPY59*$C$64*$C$65</f>
        <v>0</v>
      </c>
      <c r="UQA65" s="1366">
        <f t="shared" ref="UQA65" si="7343">UQA59*$C$64*$C$65</f>
        <v>0</v>
      </c>
      <c r="UQC65" s="1366">
        <f t="shared" ref="UQC65" si="7344">UQC59*$C$64*$C$65</f>
        <v>0</v>
      </c>
      <c r="UQE65" s="1366">
        <f t="shared" ref="UQE65" si="7345">UQE59*$C$64*$C$65</f>
        <v>0</v>
      </c>
      <c r="UQG65" s="1366">
        <f t="shared" ref="UQG65" si="7346">UQG59*$C$64*$C$65</f>
        <v>0</v>
      </c>
      <c r="UQI65" s="1366">
        <f t="shared" ref="UQI65" si="7347">UQI59*$C$64*$C$65</f>
        <v>0</v>
      </c>
      <c r="UQK65" s="1366">
        <f t="shared" ref="UQK65" si="7348">UQK59*$C$64*$C$65</f>
        <v>0</v>
      </c>
      <c r="UQM65" s="1366">
        <f t="shared" ref="UQM65" si="7349">UQM59*$C$64*$C$65</f>
        <v>0</v>
      </c>
      <c r="UQO65" s="1366">
        <f t="shared" ref="UQO65" si="7350">UQO59*$C$64*$C$65</f>
        <v>0</v>
      </c>
      <c r="UQQ65" s="1366">
        <f t="shared" ref="UQQ65" si="7351">UQQ59*$C$64*$C$65</f>
        <v>0</v>
      </c>
      <c r="UQS65" s="1366">
        <f t="shared" ref="UQS65" si="7352">UQS59*$C$64*$C$65</f>
        <v>0</v>
      </c>
      <c r="UQU65" s="1366">
        <f t="shared" ref="UQU65" si="7353">UQU59*$C$64*$C$65</f>
        <v>0</v>
      </c>
      <c r="UQW65" s="1366">
        <f t="shared" ref="UQW65" si="7354">UQW59*$C$64*$C$65</f>
        <v>0</v>
      </c>
      <c r="UQY65" s="1366">
        <f t="shared" ref="UQY65" si="7355">UQY59*$C$64*$C$65</f>
        <v>0</v>
      </c>
      <c r="URA65" s="1366">
        <f t="shared" ref="URA65" si="7356">URA59*$C$64*$C$65</f>
        <v>0</v>
      </c>
      <c r="URC65" s="1366">
        <f t="shared" ref="URC65" si="7357">URC59*$C$64*$C$65</f>
        <v>0</v>
      </c>
      <c r="URE65" s="1366">
        <f t="shared" ref="URE65" si="7358">URE59*$C$64*$C$65</f>
        <v>0</v>
      </c>
      <c r="URG65" s="1366">
        <f t="shared" ref="URG65" si="7359">URG59*$C$64*$C$65</f>
        <v>0</v>
      </c>
      <c r="URI65" s="1366">
        <f t="shared" ref="URI65" si="7360">URI59*$C$64*$C$65</f>
        <v>0</v>
      </c>
      <c r="URK65" s="1366">
        <f t="shared" ref="URK65" si="7361">URK59*$C$64*$C$65</f>
        <v>0</v>
      </c>
      <c r="URM65" s="1366">
        <f t="shared" ref="URM65" si="7362">URM59*$C$64*$C$65</f>
        <v>0</v>
      </c>
      <c r="URO65" s="1366">
        <f t="shared" ref="URO65" si="7363">URO59*$C$64*$C$65</f>
        <v>0</v>
      </c>
      <c r="URQ65" s="1366">
        <f t="shared" ref="URQ65" si="7364">URQ59*$C$64*$C$65</f>
        <v>0</v>
      </c>
      <c r="URS65" s="1366">
        <f t="shared" ref="URS65" si="7365">URS59*$C$64*$C$65</f>
        <v>0</v>
      </c>
      <c r="URU65" s="1366">
        <f t="shared" ref="URU65" si="7366">URU59*$C$64*$C$65</f>
        <v>0</v>
      </c>
      <c r="URW65" s="1366">
        <f t="shared" ref="URW65" si="7367">URW59*$C$64*$C$65</f>
        <v>0</v>
      </c>
      <c r="URY65" s="1366">
        <f t="shared" ref="URY65" si="7368">URY59*$C$64*$C$65</f>
        <v>0</v>
      </c>
      <c r="USA65" s="1366">
        <f t="shared" ref="USA65" si="7369">USA59*$C$64*$C$65</f>
        <v>0</v>
      </c>
      <c r="USC65" s="1366">
        <f t="shared" ref="USC65" si="7370">USC59*$C$64*$C$65</f>
        <v>0</v>
      </c>
      <c r="USE65" s="1366">
        <f t="shared" ref="USE65" si="7371">USE59*$C$64*$C$65</f>
        <v>0</v>
      </c>
      <c r="USG65" s="1366">
        <f t="shared" ref="USG65" si="7372">USG59*$C$64*$C$65</f>
        <v>0</v>
      </c>
      <c r="USI65" s="1366">
        <f t="shared" ref="USI65" si="7373">USI59*$C$64*$C$65</f>
        <v>0</v>
      </c>
      <c r="USK65" s="1366">
        <f t="shared" ref="USK65" si="7374">USK59*$C$64*$C$65</f>
        <v>0</v>
      </c>
      <c r="USM65" s="1366">
        <f t="shared" ref="USM65" si="7375">USM59*$C$64*$C$65</f>
        <v>0</v>
      </c>
      <c r="USO65" s="1366">
        <f t="shared" ref="USO65" si="7376">USO59*$C$64*$C$65</f>
        <v>0</v>
      </c>
      <c r="USQ65" s="1366">
        <f t="shared" ref="USQ65" si="7377">USQ59*$C$64*$C$65</f>
        <v>0</v>
      </c>
      <c r="USS65" s="1366">
        <f t="shared" ref="USS65" si="7378">USS59*$C$64*$C$65</f>
        <v>0</v>
      </c>
      <c r="USU65" s="1366">
        <f t="shared" ref="USU65" si="7379">USU59*$C$64*$C$65</f>
        <v>0</v>
      </c>
      <c r="USW65" s="1366">
        <f t="shared" ref="USW65" si="7380">USW59*$C$64*$C$65</f>
        <v>0</v>
      </c>
      <c r="USY65" s="1366">
        <f t="shared" ref="USY65" si="7381">USY59*$C$64*$C$65</f>
        <v>0</v>
      </c>
      <c r="UTA65" s="1366">
        <f t="shared" ref="UTA65" si="7382">UTA59*$C$64*$C$65</f>
        <v>0</v>
      </c>
      <c r="UTC65" s="1366">
        <f t="shared" ref="UTC65" si="7383">UTC59*$C$64*$C$65</f>
        <v>0</v>
      </c>
      <c r="UTE65" s="1366">
        <f t="shared" ref="UTE65" si="7384">UTE59*$C$64*$C$65</f>
        <v>0</v>
      </c>
      <c r="UTG65" s="1366">
        <f t="shared" ref="UTG65" si="7385">UTG59*$C$64*$C$65</f>
        <v>0</v>
      </c>
      <c r="UTI65" s="1366">
        <f t="shared" ref="UTI65" si="7386">UTI59*$C$64*$C$65</f>
        <v>0</v>
      </c>
      <c r="UTK65" s="1366">
        <f t="shared" ref="UTK65" si="7387">UTK59*$C$64*$C$65</f>
        <v>0</v>
      </c>
      <c r="UTM65" s="1366">
        <f t="shared" ref="UTM65" si="7388">UTM59*$C$64*$C$65</f>
        <v>0</v>
      </c>
      <c r="UTO65" s="1366">
        <f t="shared" ref="UTO65" si="7389">UTO59*$C$64*$C$65</f>
        <v>0</v>
      </c>
      <c r="UTQ65" s="1366">
        <f t="shared" ref="UTQ65" si="7390">UTQ59*$C$64*$C$65</f>
        <v>0</v>
      </c>
      <c r="UTS65" s="1366">
        <f t="shared" ref="UTS65" si="7391">UTS59*$C$64*$C$65</f>
        <v>0</v>
      </c>
      <c r="UTU65" s="1366">
        <f t="shared" ref="UTU65" si="7392">UTU59*$C$64*$C$65</f>
        <v>0</v>
      </c>
      <c r="UTW65" s="1366">
        <f t="shared" ref="UTW65" si="7393">UTW59*$C$64*$C$65</f>
        <v>0</v>
      </c>
      <c r="UTY65" s="1366">
        <f t="shared" ref="UTY65" si="7394">UTY59*$C$64*$C$65</f>
        <v>0</v>
      </c>
      <c r="UUA65" s="1366">
        <f t="shared" ref="UUA65" si="7395">UUA59*$C$64*$C$65</f>
        <v>0</v>
      </c>
      <c r="UUC65" s="1366">
        <f t="shared" ref="UUC65" si="7396">UUC59*$C$64*$C$65</f>
        <v>0</v>
      </c>
      <c r="UUE65" s="1366">
        <f t="shared" ref="UUE65" si="7397">UUE59*$C$64*$C$65</f>
        <v>0</v>
      </c>
      <c r="UUG65" s="1366">
        <f t="shared" ref="UUG65" si="7398">UUG59*$C$64*$C$65</f>
        <v>0</v>
      </c>
      <c r="UUI65" s="1366">
        <f t="shared" ref="UUI65" si="7399">UUI59*$C$64*$C$65</f>
        <v>0</v>
      </c>
      <c r="UUK65" s="1366">
        <f t="shared" ref="UUK65" si="7400">UUK59*$C$64*$C$65</f>
        <v>0</v>
      </c>
      <c r="UUM65" s="1366">
        <f t="shared" ref="UUM65" si="7401">UUM59*$C$64*$C$65</f>
        <v>0</v>
      </c>
      <c r="UUO65" s="1366">
        <f t="shared" ref="UUO65" si="7402">UUO59*$C$64*$C$65</f>
        <v>0</v>
      </c>
      <c r="UUQ65" s="1366">
        <f t="shared" ref="UUQ65" si="7403">UUQ59*$C$64*$C$65</f>
        <v>0</v>
      </c>
      <c r="UUS65" s="1366">
        <f t="shared" ref="UUS65" si="7404">UUS59*$C$64*$C$65</f>
        <v>0</v>
      </c>
      <c r="UUU65" s="1366">
        <f t="shared" ref="UUU65" si="7405">UUU59*$C$64*$C$65</f>
        <v>0</v>
      </c>
      <c r="UUW65" s="1366">
        <f t="shared" ref="UUW65" si="7406">UUW59*$C$64*$C$65</f>
        <v>0</v>
      </c>
      <c r="UUY65" s="1366">
        <f t="shared" ref="UUY65" si="7407">UUY59*$C$64*$C$65</f>
        <v>0</v>
      </c>
      <c r="UVA65" s="1366">
        <f t="shared" ref="UVA65" si="7408">UVA59*$C$64*$C$65</f>
        <v>0</v>
      </c>
      <c r="UVC65" s="1366">
        <f t="shared" ref="UVC65" si="7409">UVC59*$C$64*$C$65</f>
        <v>0</v>
      </c>
      <c r="UVE65" s="1366">
        <f t="shared" ref="UVE65" si="7410">UVE59*$C$64*$C$65</f>
        <v>0</v>
      </c>
      <c r="UVG65" s="1366">
        <f t="shared" ref="UVG65" si="7411">UVG59*$C$64*$C$65</f>
        <v>0</v>
      </c>
      <c r="UVI65" s="1366">
        <f t="shared" ref="UVI65" si="7412">UVI59*$C$64*$C$65</f>
        <v>0</v>
      </c>
      <c r="UVK65" s="1366">
        <f t="shared" ref="UVK65" si="7413">UVK59*$C$64*$C$65</f>
        <v>0</v>
      </c>
      <c r="UVM65" s="1366">
        <f t="shared" ref="UVM65" si="7414">UVM59*$C$64*$C$65</f>
        <v>0</v>
      </c>
      <c r="UVO65" s="1366">
        <f t="shared" ref="UVO65" si="7415">UVO59*$C$64*$C$65</f>
        <v>0</v>
      </c>
      <c r="UVQ65" s="1366">
        <f t="shared" ref="UVQ65" si="7416">UVQ59*$C$64*$C$65</f>
        <v>0</v>
      </c>
      <c r="UVS65" s="1366">
        <f t="shared" ref="UVS65" si="7417">UVS59*$C$64*$C$65</f>
        <v>0</v>
      </c>
      <c r="UVU65" s="1366">
        <f t="shared" ref="UVU65" si="7418">UVU59*$C$64*$C$65</f>
        <v>0</v>
      </c>
      <c r="UVW65" s="1366">
        <f t="shared" ref="UVW65" si="7419">UVW59*$C$64*$C$65</f>
        <v>0</v>
      </c>
      <c r="UVY65" s="1366">
        <f t="shared" ref="UVY65" si="7420">UVY59*$C$64*$C$65</f>
        <v>0</v>
      </c>
      <c r="UWA65" s="1366">
        <f t="shared" ref="UWA65" si="7421">UWA59*$C$64*$C$65</f>
        <v>0</v>
      </c>
      <c r="UWC65" s="1366">
        <f t="shared" ref="UWC65" si="7422">UWC59*$C$64*$C$65</f>
        <v>0</v>
      </c>
      <c r="UWE65" s="1366">
        <f t="shared" ref="UWE65" si="7423">UWE59*$C$64*$C$65</f>
        <v>0</v>
      </c>
      <c r="UWG65" s="1366">
        <f t="shared" ref="UWG65" si="7424">UWG59*$C$64*$C$65</f>
        <v>0</v>
      </c>
      <c r="UWI65" s="1366">
        <f t="shared" ref="UWI65" si="7425">UWI59*$C$64*$C$65</f>
        <v>0</v>
      </c>
      <c r="UWK65" s="1366">
        <f t="shared" ref="UWK65" si="7426">UWK59*$C$64*$C$65</f>
        <v>0</v>
      </c>
      <c r="UWM65" s="1366">
        <f t="shared" ref="UWM65" si="7427">UWM59*$C$64*$C$65</f>
        <v>0</v>
      </c>
      <c r="UWO65" s="1366">
        <f t="shared" ref="UWO65" si="7428">UWO59*$C$64*$C$65</f>
        <v>0</v>
      </c>
      <c r="UWQ65" s="1366">
        <f t="shared" ref="UWQ65" si="7429">UWQ59*$C$64*$C$65</f>
        <v>0</v>
      </c>
      <c r="UWS65" s="1366">
        <f t="shared" ref="UWS65" si="7430">UWS59*$C$64*$C$65</f>
        <v>0</v>
      </c>
      <c r="UWU65" s="1366">
        <f t="shared" ref="UWU65" si="7431">UWU59*$C$64*$C$65</f>
        <v>0</v>
      </c>
      <c r="UWW65" s="1366">
        <f t="shared" ref="UWW65" si="7432">UWW59*$C$64*$C$65</f>
        <v>0</v>
      </c>
      <c r="UWY65" s="1366">
        <f t="shared" ref="UWY65" si="7433">UWY59*$C$64*$C$65</f>
        <v>0</v>
      </c>
      <c r="UXA65" s="1366">
        <f t="shared" ref="UXA65" si="7434">UXA59*$C$64*$C$65</f>
        <v>0</v>
      </c>
      <c r="UXC65" s="1366">
        <f t="shared" ref="UXC65" si="7435">UXC59*$C$64*$C$65</f>
        <v>0</v>
      </c>
      <c r="UXE65" s="1366">
        <f t="shared" ref="UXE65" si="7436">UXE59*$C$64*$C$65</f>
        <v>0</v>
      </c>
      <c r="UXG65" s="1366">
        <f t="shared" ref="UXG65" si="7437">UXG59*$C$64*$C$65</f>
        <v>0</v>
      </c>
      <c r="UXI65" s="1366">
        <f t="shared" ref="UXI65" si="7438">UXI59*$C$64*$C$65</f>
        <v>0</v>
      </c>
      <c r="UXK65" s="1366">
        <f t="shared" ref="UXK65" si="7439">UXK59*$C$64*$C$65</f>
        <v>0</v>
      </c>
      <c r="UXM65" s="1366">
        <f t="shared" ref="UXM65" si="7440">UXM59*$C$64*$C$65</f>
        <v>0</v>
      </c>
      <c r="UXO65" s="1366">
        <f t="shared" ref="UXO65" si="7441">UXO59*$C$64*$C$65</f>
        <v>0</v>
      </c>
      <c r="UXQ65" s="1366">
        <f t="shared" ref="UXQ65" si="7442">UXQ59*$C$64*$C$65</f>
        <v>0</v>
      </c>
      <c r="UXS65" s="1366">
        <f t="shared" ref="UXS65" si="7443">UXS59*$C$64*$C$65</f>
        <v>0</v>
      </c>
      <c r="UXU65" s="1366">
        <f t="shared" ref="UXU65" si="7444">UXU59*$C$64*$C$65</f>
        <v>0</v>
      </c>
      <c r="UXW65" s="1366">
        <f t="shared" ref="UXW65" si="7445">UXW59*$C$64*$C$65</f>
        <v>0</v>
      </c>
      <c r="UXY65" s="1366">
        <f t="shared" ref="UXY65" si="7446">UXY59*$C$64*$C$65</f>
        <v>0</v>
      </c>
      <c r="UYA65" s="1366">
        <f t="shared" ref="UYA65" si="7447">UYA59*$C$64*$C$65</f>
        <v>0</v>
      </c>
      <c r="UYC65" s="1366">
        <f t="shared" ref="UYC65" si="7448">UYC59*$C$64*$C$65</f>
        <v>0</v>
      </c>
      <c r="UYE65" s="1366">
        <f t="shared" ref="UYE65" si="7449">UYE59*$C$64*$C$65</f>
        <v>0</v>
      </c>
      <c r="UYG65" s="1366">
        <f t="shared" ref="UYG65" si="7450">UYG59*$C$64*$C$65</f>
        <v>0</v>
      </c>
      <c r="UYI65" s="1366">
        <f t="shared" ref="UYI65" si="7451">UYI59*$C$64*$C$65</f>
        <v>0</v>
      </c>
      <c r="UYK65" s="1366">
        <f t="shared" ref="UYK65" si="7452">UYK59*$C$64*$C$65</f>
        <v>0</v>
      </c>
      <c r="UYM65" s="1366">
        <f t="shared" ref="UYM65" si="7453">UYM59*$C$64*$C$65</f>
        <v>0</v>
      </c>
      <c r="UYO65" s="1366">
        <f t="shared" ref="UYO65" si="7454">UYO59*$C$64*$C$65</f>
        <v>0</v>
      </c>
      <c r="UYQ65" s="1366">
        <f t="shared" ref="UYQ65" si="7455">UYQ59*$C$64*$C$65</f>
        <v>0</v>
      </c>
      <c r="UYS65" s="1366">
        <f t="shared" ref="UYS65" si="7456">UYS59*$C$64*$C$65</f>
        <v>0</v>
      </c>
      <c r="UYU65" s="1366">
        <f t="shared" ref="UYU65" si="7457">UYU59*$C$64*$C$65</f>
        <v>0</v>
      </c>
      <c r="UYW65" s="1366">
        <f t="shared" ref="UYW65" si="7458">UYW59*$C$64*$C$65</f>
        <v>0</v>
      </c>
      <c r="UYY65" s="1366">
        <f t="shared" ref="UYY65" si="7459">UYY59*$C$64*$C$65</f>
        <v>0</v>
      </c>
      <c r="UZA65" s="1366">
        <f t="shared" ref="UZA65" si="7460">UZA59*$C$64*$C$65</f>
        <v>0</v>
      </c>
      <c r="UZC65" s="1366">
        <f t="shared" ref="UZC65" si="7461">UZC59*$C$64*$C$65</f>
        <v>0</v>
      </c>
      <c r="UZE65" s="1366">
        <f t="shared" ref="UZE65" si="7462">UZE59*$C$64*$C$65</f>
        <v>0</v>
      </c>
      <c r="UZG65" s="1366">
        <f t="shared" ref="UZG65" si="7463">UZG59*$C$64*$C$65</f>
        <v>0</v>
      </c>
      <c r="UZI65" s="1366">
        <f t="shared" ref="UZI65" si="7464">UZI59*$C$64*$C$65</f>
        <v>0</v>
      </c>
      <c r="UZK65" s="1366">
        <f t="shared" ref="UZK65" si="7465">UZK59*$C$64*$C$65</f>
        <v>0</v>
      </c>
      <c r="UZM65" s="1366">
        <f t="shared" ref="UZM65" si="7466">UZM59*$C$64*$C$65</f>
        <v>0</v>
      </c>
      <c r="UZO65" s="1366">
        <f t="shared" ref="UZO65" si="7467">UZO59*$C$64*$C$65</f>
        <v>0</v>
      </c>
      <c r="UZQ65" s="1366">
        <f t="shared" ref="UZQ65" si="7468">UZQ59*$C$64*$C$65</f>
        <v>0</v>
      </c>
      <c r="UZS65" s="1366">
        <f t="shared" ref="UZS65" si="7469">UZS59*$C$64*$C$65</f>
        <v>0</v>
      </c>
      <c r="UZU65" s="1366">
        <f t="shared" ref="UZU65" si="7470">UZU59*$C$64*$C$65</f>
        <v>0</v>
      </c>
      <c r="UZW65" s="1366">
        <f t="shared" ref="UZW65" si="7471">UZW59*$C$64*$C$65</f>
        <v>0</v>
      </c>
      <c r="UZY65" s="1366">
        <f t="shared" ref="UZY65" si="7472">UZY59*$C$64*$C$65</f>
        <v>0</v>
      </c>
      <c r="VAA65" s="1366">
        <f t="shared" ref="VAA65" si="7473">VAA59*$C$64*$C$65</f>
        <v>0</v>
      </c>
      <c r="VAC65" s="1366">
        <f t="shared" ref="VAC65" si="7474">VAC59*$C$64*$C$65</f>
        <v>0</v>
      </c>
      <c r="VAE65" s="1366">
        <f t="shared" ref="VAE65" si="7475">VAE59*$C$64*$C$65</f>
        <v>0</v>
      </c>
      <c r="VAG65" s="1366">
        <f t="shared" ref="VAG65" si="7476">VAG59*$C$64*$C$65</f>
        <v>0</v>
      </c>
      <c r="VAI65" s="1366">
        <f t="shared" ref="VAI65" si="7477">VAI59*$C$64*$C$65</f>
        <v>0</v>
      </c>
      <c r="VAK65" s="1366">
        <f t="shared" ref="VAK65" si="7478">VAK59*$C$64*$C$65</f>
        <v>0</v>
      </c>
      <c r="VAM65" s="1366">
        <f t="shared" ref="VAM65" si="7479">VAM59*$C$64*$C$65</f>
        <v>0</v>
      </c>
      <c r="VAO65" s="1366">
        <f t="shared" ref="VAO65" si="7480">VAO59*$C$64*$C$65</f>
        <v>0</v>
      </c>
      <c r="VAQ65" s="1366">
        <f t="shared" ref="VAQ65" si="7481">VAQ59*$C$64*$C$65</f>
        <v>0</v>
      </c>
      <c r="VAS65" s="1366">
        <f t="shared" ref="VAS65" si="7482">VAS59*$C$64*$C$65</f>
        <v>0</v>
      </c>
      <c r="VAU65" s="1366">
        <f t="shared" ref="VAU65" si="7483">VAU59*$C$64*$C$65</f>
        <v>0</v>
      </c>
      <c r="VAW65" s="1366">
        <f t="shared" ref="VAW65" si="7484">VAW59*$C$64*$C$65</f>
        <v>0</v>
      </c>
      <c r="VAY65" s="1366">
        <f t="shared" ref="VAY65" si="7485">VAY59*$C$64*$C$65</f>
        <v>0</v>
      </c>
      <c r="VBA65" s="1366">
        <f t="shared" ref="VBA65" si="7486">VBA59*$C$64*$C$65</f>
        <v>0</v>
      </c>
      <c r="VBC65" s="1366">
        <f t="shared" ref="VBC65" si="7487">VBC59*$C$64*$C$65</f>
        <v>0</v>
      </c>
      <c r="VBE65" s="1366">
        <f t="shared" ref="VBE65" si="7488">VBE59*$C$64*$C$65</f>
        <v>0</v>
      </c>
      <c r="VBG65" s="1366">
        <f t="shared" ref="VBG65" si="7489">VBG59*$C$64*$C$65</f>
        <v>0</v>
      </c>
      <c r="VBI65" s="1366">
        <f t="shared" ref="VBI65" si="7490">VBI59*$C$64*$C$65</f>
        <v>0</v>
      </c>
      <c r="VBK65" s="1366">
        <f t="shared" ref="VBK65" si="7491">VBK59*$C$64*$C$65</f>
        <v>0</v>
      </c>
      <c r="VBM65" s="1366">
        <f t="shared" ref="VBM65" si="7492">VBM59*$C$64*$C$65</f>
        <v>0</v>
      </c>
      <c r="VBO65" s="1366">
        <f t="shared" ref="VBO65" si="7493">VBO59*$C$64*$C$65</f>
        <v>0</v>
      </c>
      <c r="VBQ65" s="1366">
        <f t="shared" ref="VBQ65" si="7494">VBQ59*$C$64*$C$65</f>
        <v>0</v>
      </c>
      <c r="VBS65" s="1366">
        <f t="shared" ref="VBS65" si="7495">VBS59*$C$64*$C$65</f>
        <v>0</v>
      </c>
      <c r="VBU65" s="1366">
        <f t="shared" ref="VBU65" si="7496">VBU59*$C$64*$C$65</f>
        <v>0</v>
      </c>
      <c r="VBW65" s="1366">
        <f t="shared" ref="VBW65" si="7497">VBW59*$C$64*$C$65</f>
        <v>0</v>
      </c>
      <c r="VBY65" s="1366">
        <f t="shared" ref="VBY65" si="7498">VBY59*$C$64*$C$65</f>
        <v>0</v>
      </c>
      <c r="VCA65" s="1366">
        <f t="shared" ref="VCA65" si="7499">VCA59*$C$64*$C$65</f>
        <v>0</v>
      </c>
      <c r="VCC65" s="1366">
        <f t="shared" ref="VCC65" si="7500">VCC59*$C$64*$C$65</f>
        <v>0</v>
      </c>
      <c r="VCE65" s="1366">
        <f t="shared" ref="VCE65" si="7501">VCE59*$C$64*$C$65</f>
        <v>0</v>
      </c>
      <c r="VCG65" s="1366">
        <f t="shared" ref="VCG65" si="7502">VCG59*$C$64*$C$65</f>
        <v>0</v>
      </c>
      <c r="VCI65" s="1366">
        <f t="shared" ref="VCI65" si="7503">VCI59*$C$64*$C$65</f>
        <v>0</v>
      </c>
      <c r="VCK65" s="1366">
        <f t="shared" ref="VCK65" si="7504">VCK59*$C$64*$C$65</f>
        <v>0</v>
      </c>
      <c r="VCM65" s="1366">
        <f t="shared" ref="VCM65" si="7505">VCM59*$C$64*$C$65</f>
        <v>0</v>
      </c>
      <c r="VCO65" s="1366">
        <f t="shared" ref="VCO65" si="7506">VCO59*$C$64*$C$65</f>
        <v>0</v>
      </c>
      <c r="VCQ65" s="1366">
        <f t="shared" ref="VCQ65" si="7507">VCQ59*$C$64*$C$65</f>
        <v>0</v>
      </c>
      <c r="VCS65" s="1366">
        <f t="shared" ref="VCS65" si="7508">VCS59*$C$64*$C$65</f>
        <v>0</v>
      </c>
      <c r="VCU65" s="1366">
        <f t="shared" ref="VCU65" si="7509">VCU59*$C$64*$C$65</f>
        <v>0</v>
      </c>
      <c r="VCW65" s="1366">
        <f t="shared" ref="VCW65" si="7510">VCW59*$C$64*$C$65</f>
        <v>0</v>
      </c>
      <c r="VCY65" s="1366">
        <f t="shared" ref="VCY65" si="7511">VCY59*$C$64*$C$65</f>
        <v>0</v>
      </c>
      <c r="VDA65" s="1366">
        <f t="shared" ref="VDA65" si="7512">VDA59*$C$64*$C$65</f>
        <v>0</v>
      </c>
      <c r="VDC65" s="1366">
        <f t="shared" ref="VDC65" si="7513">VDC59*$C$64*$C$65</f>
        <v>0</v>
      </c>
      <c r="VDE65" s="1366">
        <f t="shared" ref="VDE65" si="7514">VDE59*$C$64*$C$65</f>
        <v>0</v>
      </c>
      <c r="VDG65" s="1366">
        <f t="shared" ref="VDG65" si="7515">VDG59*$C$64*$C$65</f>
        <v>0</v>
      </c>
      <c r="VDI65" s="1366">
        <f t="shared" ref="VDI65" si="7516">VDI59*$C$64*$C$65</f>
        <v>0</v>
      </c>
      <c r="VDK65" s="1366">
        <f t="shared" ref="VDK65" si="7517">VDK59*$C$64*$C$65</f>
        <v>0</v>
      </c>
      <c r="VDM65" s="1366">
        <f t="shared" ref="VDM65" si="7518">VDM59*$C$64*$C$65</f>
        <v>0</v>
      </c>
      <c r="VDO65" s="1366">
        <f t="shared" ref="VDO65" si="7519">VDO59*$C$64*$C$65</f>
        <v>0</v>
      </c>
      <c r="VDQ65" s="1366">
        <f t="shared" ref="VDQ65" si="7520">VDQ59*$C$64*$C$65</f>
        <v>0</v>
      </c>
      <c r="VDS65" s="1366">
        <f t="shared" ref="VDS65" si="7521">VDS59*$C$64*$C$65</f>
        <v>0</v>
      </c>
      <c r="VDU65" s="1366">
        <f t="shared" ref="VDU65" si="7522">VDU59*$C$64*$C$65</f>
        <v>0</v>
      </c>
      <c r="VDW65" s="1366">
        <f t="shared" ref="VDW65" si="7523">VDW59*$C$64*$C$65</f>
        <v>0</v>
      </c>
      <c r="VDY65" s="1366">
        <f t="shared" ref="VDY65" si="7524">VDY59*$C$64*$C$65</f>
        <v>0</v>
      </c>
      <c r="VEA65" s="1366">
        <f t="shared" ref="VEA65" si="7525">VEA59*$C$64*$C$65</f>
        <v>0</v>
      </c>
      <c r="VEC65" s="1366">
        <f t="shared" ref="VEC65" si="7526">VEC59*$C$64*$C$65</f>
        <v>0</v>
      </c>
      <c r="VEE65" s="1366">
        <f t="shared" ref="VEE65" si="7527">VEE59*$C$64*$C$65</f>
        <v>0</v>
      </c>
      <c r="VEG65" s="1366">
        <f t="shared" ref="VEG65" si="7528">VEG59*$C$64*$C$65</f>
        <v>0</v>
      </c>
      <c r="VEI65" s="1366">
        <f t="shared" ref="VEI65" si="7529">VEI59*$C$64*$C$65</f>
        <v>0</v>
      </c>
      <c r="VEK65" s="1366">
        <f t="shared" ref="VEK65" si="7530">VEK59*$C$64*$C$65</f>
        <v>0</v>
      </c>
      <c r="VEM65" s="1366">
        <f t="shared" ref="VEM65" si="7531">VEM59*$C$64*$C$65</f>
        <v>0</v>
      </c>
      <c r="VEO65" s="1366">
        <f t="shared" ref="VEO65" si="7532">VEO59*$C$64*$C$65</f>
        <v>0</v>
      </c>
      <c r="VEQ65" s="1366">
        <f t="shared" ref="VEQ65" si="7533">VEQ59*$C$64*$C$65</f>
        <v>0</v>
      </c>
      <c r="VES65" s="1366">
        <f t="shared" ref="VES65" si="7534">VES59*$C$64*$C$65</f>
        <v>0</v>
      </c>
      <c r="VEU65" s="1366">
        <f t="shared" ref="VEU65" si="7535">VEU59*$C$64*$C$65</f>
        <v>0</v>
      </c>
      <c r="VEW65" s="1366">
        <f t="shared" ref="VEW65" si="7536">VEW59*$C$64*$C$65</f>
        <v>0</v>
      </c>
      <c r="VEY65" s="1366">
        <f t="shared" ref="VEY65" si="7537">VEY59*$C$64*$C$65</f>
        <v>0</v>
      </c>
      <c r="VFA65" s="1366">
        <f t="shared" ref="VFA65" si="7538">VFA59*$C$64*$C$65</f>
        <v>0</v>
      </c>
      <c r="VFC65" s="1366">
        <f t="shared" ref="VFC65" si="7539">VFC59*$C$64*$C$65</f>
        <v>0</v>
      </c>
      <c r="VFE65" s="1366">
        <f t="shared" ref="VFE65" si="7540">VFE59*$C$64*$C$65</f>
        <v>0</v>
      </c>
      <c r="VFG65" s="1366">
        <f t="shared" ref="VFG65" si="7541">VFG59*$C$64*$C$65</f>
        <v>0</v>
      </c>
      <c r="VFI65" s="1366">
        <f t="shared" ref="VFI65" si="7542">VFI59*$C$64*$C$65</f>
        <v>0</v>
      </c>
      <c r="VFK65" s="1366">
        <f t="shared" ref="VFK65" si="7543">VFK59*$C$64*$C$65</f>
        <v>0</v>
      </c>
      <c r="VFM65" s="1366">
        <f t="shared" ref="VFM65" si="7544">VFM59*$C$64*$C$65</f>
        <v>0</v>
      </c>
      <c r="VFO65" s="1366">
        <f t="shared" ref="VFO65" si="7545">VFO59*$C$64*$C$65</f>
        <v>0</v>
      </c>
      <c r="VFQ65" s="1366">
        <f t="shared" ref="VFQ65" si="7546">VFQ59*$C$64*$C$65</f>
        <v>0</v>
      </c>
      <c r="VFS65" s="1366">
        <f t="shared" ref="VFS65" si="7547">VFS59*$C$64*$C$65</f>
        <v>0</v>
      </c>
      <c r="VFU65" s="1366">
        <f t="shared" ref="VFU65" si="7548">VFU59*$C$64*$C$65</f>
        <v>0</v>
      </c>
      <c r="VFW65" s="1366">
        <f t="shared" ref="VFW65" si="7549">VFW59*$C$64*$C$65</f>
        <v>0</v>
      </c>
      <c r="VFY65" s="1366">
        <f t="shared" ref="VFY65" si="7550">VFY59*$C$64*$C$65</f>
        <v>0</v>
      </c>
      <c r="VGA65" s="1366">
        <f t="shared" ref="VGA65" si="7551">VGA59*$C$64*$C$65</f>
        <v>0</v>
      </c>
      <c r="VGC65" s="1366">
        <f t="shared" ref="VGC65" si="7552">VGC59*$C$64*$C$65</f>
        <v>0</v>
      </c>
      <c r="VGE65" s="1366">
        <f t="shared" ref="VGE65" si="7553">VGE59*$C$64*$C$65</f>
        <v>0</v>
      </c>
      <c r="VGG65" s="1366">
        <f t="shared" ref="VGG65" si="7554">VGG59*$C$64*$C$65</f>
        <v>0</v>
      </c>
      <c r="VGI65" s="1366">
        <f t="shared" ref="VGI65" si="7555">VGI59*$C$64*$C$65</f>
        <v>0</v>
      </c>
      <c r="VGK65" s="1366">
        <f t="shared" ref="VGK65" si="7556">VGK59*$C$64*$C$65</f>
        <v>0</v>
      </c>
      <c r="VGM65" s="1366">
        <f t="shared" ref="VGM65" si="7557">VGM59*$C$64*$C$65</f>
        <v>0</v>
      </c>
      <c r="VGO65" s="1366">
        <f t="shared" ref="VGO65" si="7558">VGO59*$C$64*$C$65</f>
        <v>0</v>
      </c>
      <c r="VGQ65" s="1366">
        <f t="shared" ref="VGQ65" si="7559">VGQ59*$C$64*$C$65</f>
        <v>0</v>
      </c>
      <c r="VGS65" s="1366">
        <f t="shared" ref="VGS65" si="7560">VGS59*$C$64*$C$65</f>
        <v>0</v>
      </c>
      <c r="VGU65" s="1366">
        <f t="shared" ref="VGU65" si="7561">VGU59*$C$64*$C$65</f>
        <v>0</v>
      </c>
      <c r="VGW65" s="1366">
        <f t="shared" ref="VGW65" si="7562">VGW59*$C$64*$C$65</f>
        <v>0</v>
      </c>
      <c r="VGY65" s="1366">
        <f t="shared" ref="VGY65" si="7563">VGY59*$C$64*$C$65</f>
        <v>0</v>
      </c>
      <c r="VHA65" s="1366">
        <f t="shared" ref="VHA65" si="7564">VHA59*$C$64*$C$65</f>
        <v>0</v>
      </c>
      <c r="VHC65" s="1366">
        <f t="shared" ref="VHC65" si="7565">VHC59*$C$64*$C$65</f>
        <v>0</v>
      </c>
      <c r="VHE65" s="1366">
        <f t="shared" ref="VHE65" si="7566">VHE59*$C$64*$C$65</f>
        <v>0</v>
      </c>
      <c r="VHG65" s="1366">
        <f t="shared" ref="VHG65" si="7567">VHG59*$C$64*$C$65</f>
        <v>0</v>
      </c>
      <c r="VHI65" s="1366">
        <f t="shared" ref="VHI65" si="7568">VHI59*$C$64*$C$65</f>
        <v>0</v>
      </c>
      <c r="VHK65" s="1366">
        <f t="shared" ref="VHK65" si="7569">VHK59*$C$64*$C$65</f>
        <v>0</v>
      </c>
      <c r="VHM65" s="1366">
        <f t="shared" ref="VHM65" si="7570">VHM59*$C$64*$C$65</f>
        <v>0</v>
      </c>
      <c r="VHO65" s="1366">
        <f t="shared" ref="VHO65" si="7571">VHO59*$C$64*$C$65</f>
        <v>0</v>
      </c>
      <c r="VHQ65" s="1366">
        <f t="shared" ref="VHQ65" si="7572">VHQ59*$C$64*$C$65</f>
        <v>0</v>
      </c>
      <c r="VHS65" s="1366">
        <f t="shared" ref="VHS65" si="7573">VHS59*$C$64*$C$65</f>
        <v>0</v>
      </c>
      <c r="VHU65" s="1366">
        <f t="shared" ref="VHU65" si="7574">VHU59*$C$64*$C$65</f>
        <v>0</v>
      </c>
      <c r="VHW65" s="1366">
        <f t="shared" ref="VHW65" si="7575">VHW59*$C$64*$C$65</f>
        <v>0</v>
      </c>
      <c r="VHY65" s="1366">
        <f t="shared" ref="VHY65" si="7576">VHY59*$C$64*$C$65</f>
        <v>0</v>
      </c>
      <c r="VIA65" s="1366">
        <f t="shared" ref="VIA65" si="7577">VIA59*$C$64*$C$65</f>
        <v>0</v>
      </c>
      <c r="VIC65" s="1366">
        <f t="shared" ref="VIC65" si="7578">VIC59*$C$64*$C$65</f>
        <v>0</v>
      </c>
      <c r="VIE65" s="1366">
        <f t="shared" ref="VIE65" si="7579">VIE59*$C$64*$C$65</f>
        <v>0</v>
      </c>
      <c r="VIG65" s="1366">
        <f t="shared" ref="VIG65" si="7580">VIG59*$C$64*$C$65</f>
        <v>0</v>
      </c>
      <c r="VII65" s="1366">
        <f t="shared" ref="VII65" si="7581">VII59*$C$64*$C$65</f>
        <v>0</v>
      </c>
      <c r="VIK65" s="1366">
        <f t="shared" ref="VIK65" si="7582">VIK59*$C$64*$C$65</f>
        <v>0</v>
      </c>
      <c r="VIM65" s="1366">
        <f t="shared" ref="VIM65" si="7583">VIM59*$C$64*$C$65</f>
        <v>0</v>
      </c>
      <c r="VIO65" s="1366">
        <f t="shared" ref="VIO65" si="7584">VIO59*$C$64*$C$65</f>
        <v>0</v>
      </c>
      <c r="VIQ65" s="1366">
        <f t="shared" ref="VIQ65" si="7585">VIQ59*$C$64*$C$65</f>
        <v>0</v>
      </c>
      <c r="VIS65" s="1366">
        <f t="shared" ref="VIS65" si="7586">VIS59*$C$64*$C$65</f>
        <v>0</v>
      </c>
      <c r="VIU65" s="1366">
        <f t="shared" ref="VIU65" si="7587">VIU59*$C$64*$C$65</f>
        <v>0</v>
      </c>
      <c r="VIW65" s="1366">
        <f t="shared" ref="VIW65" si="7588">VIW59*$C$64*$C$65</f>
        <v>0</v>
      </c>
      <c r="VIY65" s="1366">
        <f t="shared" ref="VIY65" si="7589">VIY59*$C$64*$C$65</f>
        <v>0</v>
      </c>
      <c r="VJA65" s="1366">
        <f t="shared" ref="VJA65" si="7590">VJA59*$C$64*$C$65</f>
        <v>0</v>
      </c>
      <c r="VJC65" s="1366">
        <f t="shared" ref="VJC65" si="7591">VJC59*$C$64*$C$65</f>
        <v>0</v>
      </c>
      <c r="VJE65" s="1366">
        <f t="shared" ref="VJE65" si="7592">VJE59*$C$64*$C$65</f>
        <v>0</v>
      </c>
      <c r="VJG65" s="1366">
        <f t="shared" ref="VJG65" si="7593">VJG59*$C$64*$C$65</f>
        <v>0</v>
      </c>
      <c r="VJI65" s="1366">
        <f t="shared" ref="VJI65" si="7594">VJI59*$C$64*$C$65</f>
        <v>0</v>
      </c>
      <c r="VJK65" s="1366">
        <f t="shared" ref="VJK65" si="7595">VJK59*$C$64*$C$65</f>
        <v>0</v>
      </c>
      <c r="VJM65" s="1366">
        <f t="shared" ref="VJM65" si="7596">VJM59*$C$64*$C$65</f>
        <v>0</v>
      </c>
      <c r="VJO65" s="1366">
        <f t="shared" ref="VJO65" si="7597">VJO59*$C$64*$C$65</f>
        <v>0</v>
      </c>
      <c r="VJQ65" s="1366">
        <f t="shared" ref="VJQ65" si="7598">VJQ59*$C$64*$C$65</f>
        <v>0</v>
      </c>
      <c r="VJS65" s="1366">
        <f t="shared" ref="VJS65" si="7599">VJS59*$C$64*$C$65</f>
        <v>0</v>
      </c>
      <c r="VJU65" s="1366">
        <f t="shared" ref="VJU65" si="7600">VJU59*$C$64*$C$65</f>
        <v>0</v>
      </c>
      <c r="VJW65" s="1366">
        <f t="shared" ref="VJW65" si="7601">VJW59*$C$64*$C$65</f>
        <v>0</v>
      </c>
      <c r="VJY65" s="1366">
        <f t="shared" ref="VJY65" si="7602">VJY59*$C$64*$C$65</f>
        <v>0</v>
      </c>
      <c r="VKA65" s="1366">
        <f t="shared" ref="VKA65" si="7603">VKA59*$C$64*$C$65</f>
        <v>0</v>
      </c>
      <c r="VKC65" s="1366">
        <f t="shared" ref="VKC65" si="7604">VKC59*$C$64*$C$65</f>
        <v>0</v>
      </c>
      <c r="VKE65" s="1366">
        <f t="shared" ref="VKE65" si="7605">VKE59*$C$64*$C$65</f>
        <v>0</v>
      </c>
      <c r="VKG65" s="1366">
        <f t="shared" ref="VKG65" si="7606">VKG59*$C$64*$C$65</f>
        <v>0</v>
      </c>
      <c r="VKI65" s="1366">
        <f t="shared" ref="VKI65" si="7607">VKI59*$C$64*$C$65</f>
        <v>0</v>
      </c>
      <c r="VKK65" s="1366">
        <f t="shared" ref="VKK65" si="7608">VKK59*$C$64*$C$65</f>
        <v>0</v>
      </c>
      <c r="VKM65" s="1366">
        <f t="shared" ref="VKM65" si="7609">VKM59*$C$64*$C$65</f>
        <v>0</v>
      </c>
      <c r="VKO65" s="1366">
        <f t="shared" ref="VKO65" si="7610">VKO59*$C$64*$C$65</f>
        <v>0</v>
      </c>
      <c r="VKQ65" s="1366">
        <f t="shared" ref="VKQ65" si="7611">VKQ59*$C$64*$C$65</f>
        <v>0</v>
      </c>
      <c r="VKS65" s="1366">
        <f t="shared" ref="VKS65" si="7612">VKS59*$C$64*$C$65</f>
        <v>0</v>
      </c>
      <c r="VKU65" s="1366">
        <f t="shared" ref="VKU65" si="7613">VKU59*$C$64*$C$65</f>
        <v>0</v>
      </c>
      <c r="VKW65" s="1366">
        <f t="shared" ref="VKW65" si="7614">VKW59*$C$64*$C$65</f>
        <v>0</v>
      </c>
      <c r="VKY65" s="1366">
        <f t="shared" ref="VKY65" si="7615">VKY59*$C$64*$C$65</f>
        <v>0</v>
      </c>
      <c r="VLA65" s="1366">
        <f t="shared" ref="VLA65" si="7616">VLA59*$C$64*$C$65</f>
        <v>0</v>
      </c>
      <c r="VLC65" s="1366">
        <f t="shared" ref="VLC65" si="7617">VLC59*$C$64*$C$65</f>
        <v>0</v>
      </c>
      <c r="VLE65" s="1366">
        <f t="shared" ref="VLE65" si="7618">VLE59*$C$64*$C$65</f>
        <v>0</v>
      </c>
      <c r="VLG65" s="1366">
        <f t="shared" ref="VLG65" si="7619">VLG59*$C$64*$C$65</f>
        <v>0</v>
      </c>
      <c r="VLI65" s="1366">
        <f t="shared" ref="VLI65" si="7620">VLI59*$C$64*$C$65</f>
        <v>0</v>
      </c>
      <c r="VLK65" s="1366">
        <f t="shared" ref="VLK65" si="7621">VLK59*$C$64*$C$65</f>
        <v>0</v>
      </c>
      <c r="VLM65" s="1366">
        <f t="shared" ref="VLM65" si="7622">VLM59*$C$64*$C$65</f>
        <v>0</v>
      </c>
      <c r="VLO65" s="1366">
        <f t="shared" ref="VLO65" si="7623">VLO59*$C$64*$C$65</f>
        <v>0</v>
      </c>
      <c r="VLQ65" s="1366">
        <f t="shared" ref="VLQ65" si="7624">VLQ59*$C$64*$C$65</f>
        <v>0</v>
      </c>
      <c r="VLS65" s="1366">
        <f t="shared" ref="VLS65" si="7625">VLS59*$C$64*$C$65</f>
        <v>0</v>
      </c>
      <c r="VLU65" s="1366">
        <f t="shared" ref="VLU65" si="7626">VLU59*$C$64*$C$65</f>
        <v>0</v>
      </c>
      <c r="VLW65" s="1366">
        <f t="shared" ref="VLW65" si="7627">VLW59*$C$64*$C$65</f>
        <v>0</v>
      </c>
      <c r="VLY65" s="1366">
        <f t="shared" ref="VLY65" si="7628">VLY59*$C$64*$C$65</f>
        <v>0</v>
      </c>
      <c r="VMA65" s="1366">
        <f t="shared" ref="VMA65" si="7629">VMA59*$C$64*$C$65</f>
        <v>0</v>
      </c>
      <c r="VMC65" s="1366">
        <f t="shared" ref="VMC65" si="7630">VMC59*$C$64*$C$65</f>
        <v>0</v>
      </c>
      <c r="VME65" s="1366">
        <f t="shared" ref="VME65" si="7631">VME59*$C$64*$C$65</f>
        <v>0</v>
      </c>
      <c r="VMG65" s="1366">
        <f t="shared" ref="VMG65" si="7632">VMG59*$C$64*$C$65</f>
        <v>0</v>
      </c>
      <c r="VMI65" s="1366">
        <f t="shared" ref="VMI65" si="7633">VMI59*$C$64*$C$65</f>
        <v>0</v>
      </c>
      <c r="VMK65" s="1366">
        <f t="shared" ref="VMK65" si="7634">VMK59*$C$64*$C$65</f>
        <v>0</v>
      </c>
      <c r="VMM65" s="1366">
        <f t="shared" ref="VMM65" si="7635">VMM59*$C$64*$C$65</f>
        <v>0</v>
      </c>
      <c r="VMO65" s="1366">
        <f t="shared" ref="VMO65" si="7636">VMO59*$C$64*$C$65</f>
        <v>0</v>
      </c>
      <c r="VMQ65" s="1366">
        <f t="shared" ref="VMQ65" si="7637">VMQ59*$C$64*$C$65</f>
        <v>0</v>
      </c>
      <c r="VMS65" s="1366">
        <f t="shared" ref="VMS65" si="7638">VMS59*$C$64*$C$65</f>
        <v>0</v>
      </c>
      <c r="VMU65" s="1366">
        <f t="shared" ref="VMU65" si="7639">VMU59*$C$64*$C$65</f>
        <v>0</v>
      </c>
      <c r="VMW65" s="1366">
        <f t="shared" ref="VMW65" si="7640">VMW59*$C$64*$C$65</f>
        <v>0</v>
      </c>
      <c r="VMY65" s="1366">
        <f t="shared" ref="VMY65" si="7641">VMY59*$C$64*$C$65</f>
        <v>0</v>
      </c>
      <c r="VNA65" s="1366">
        <f t="shared" ref="VNA65" si="7642">VNA59*$C$64*$C$65</f>
        <v>0</v>
      </c>
      <c r="VNC65" s="1366">
        <f t="shared" ref="VNC65" si="7643">VNC59*$C$64*$C$65</f>
        <v>0</v>
      </c>
      <c r="VNE65" s="1366">
        <f t="shared" ref="VNE65" si="7644">VNE59*$C$64*$C$65</f>
        <v>0</v>
      </c>
      <c r="VNG65" s="1366">
        <f t="shared" ref="VNG65" si="7645">VNG59*$C$64*$C$65</f>
        <v>0</v>
      </c>
      <c r="VNI65" s="1366">
        <f t="shared" ref="VNI65" si="7646">VNI59*$C$64*$C$65</f>
        <v>0</v>
      </c>
      <c r="VNK65" s="1366">
        <f t="shared" ref="VNK65" si="7647">VNK59*$C$64*$C$65</f>
        <v>0</v>
      </c>
      <c r="VNM65" s="1366">
        <f t="shared" ref="VNM65" si="7648">VNM59*$C$64*$C$65</f>
        <v>0</v>
      </c>
      <c r="VNO65" s="1366">
        <f t="shared" ref="VNO65" si="7649">VNO59*$C$64*$C$65</f>
        <v>0</v>
      </c>
      <c r="VNQ65" s="1366">
        <f t="shared" ref="VNQ65" si="7650">VNQ59*$C$64*$C$65</f>
        <v>0</v>
      </c>
      <c r="VNS65" s="1366">
        <f t="shared" ref="VNS65" si="7651">VNS59*$C$64*$C$65</f>
        <v>0</v>
      </c>
      <c r="VNU65" s="1366">
        <f t="shared" ref="VNU65" si="7652">VNU59*$C$64*$C$65</f>
        <v>0</v>
      </c>
      <c r="VNW65" s="1366">
        <f t="shared" ref="VNW65" si="7653">VNW59*$C$64*$C$65</f>
        <v>0</v>
      </c>
      <c r="VNY65" s="1366">
        <f t="shared" ref="VNY65" si="7654">VNY59*$C$64*$C$65</f>
        <v>0</v>
      </c>
      <c r="VOA65" s="1366">
        <f t="shared" ref="VOA65" si="7655">VOA59*$C$64*$C$65</f>
        <v>0</v>
      </c>
      <c r="VOC65" s="1366">
        <f t="shared" ref="VOC65" si="7656">VOC59*$C$64*$C$65</f>
        <v>0</v>
      </c>
      <c r="VOE65" s="1366">
        <f t="shared" ref="VOE65" si="7657">VOE59*$C$64*$C$65</f>
        <v>0</v>
      </c>
      <c r="VOG65" s="1366">
        <f t="shared" ref="VOG65" si="7658">VOG59*$C$64*$C$65</f>
        <v>0</v>
      </c>
      <c r="VOI65" s="1366">
        <f t="shared" ref="VOI65" si="7659">VOI59*$C$64*$C$65</f>
        <v>0</v>
      </c>
      <c r="VOK65" s="1366">
        <f t="shared" ref="VOK65" si="7660">VOK59*$C$64*$C$65</f>
        <v>0</v>
      </c>
      <c r="VOM65" s="1366">
        <f t="shared" ref="VOM65" si="7661">VOM59*$C$64*$C$65</f>
        <v>0</v>
      </c>
      <c r="VOO65" s="1366">
        <f t="shared" ref="VOO65" si="7662">VOO59*$C$64*$C$65</f>
        <v>0</v>
      </c>
      <c r="VOQ65" s="1366">
        <f t="shared" ref="VOQ65" si="7663">VOQ59*$C$64*$C$65</f>
        <v>0</v>
      </c>
      <c r="VOS65" s="1366">
        <f t="shared" ref="VOS65" si="7664">VOS59*$C$64*$C$65</f>
        <v>0</v>
      </c>
      <c r="VOU65" s="1366">
        <f t="shared" ref="VOU65" si="7665">VOU59*$C$64*$C$65</f>
        <v>0</v>
      </c>
      <c r="VOW65" s="1366">
        <f t="shared" ref="VOW65" si="7666">VOW59*$C$64*$C$65</f>
        <v>0</v>
      </c>
      <c r="VOY65" s="1366">
        <f t="shared" ref="VOY65" si="7667">VOY59*$C$64*$C$65</f>
        <v>0</v>
      </c>
      <c r="VPA65" s="1366">
        <f t="shared" ref="VPA65" si="7668">VPA59*$C$64*$C$65</f>
        <v>0</v>
      </c>
      <c r="VPC65" s="1366">
        <f t="shared" ref="VPC65" si="7669">VPC59*$C$64*$C$65</f>
        <v>0</v>
      </c>
      <c r="VPE65" s="1366">
        <f t="shared" ref="VPE65" si="7670">VPE59*$C$64*$C$65</f>
        <v>0</v>
      </c>
      <c r="VPG65" s="1366">
        <f t="shared" ref="VPG65" si="7671">VPG59*$C$64*$C$65</f>
        <v>0</v>
      </c>
      <c r="VPI65" s="1366">
        <f t="shared" ref="VPI65" si="7672">VPI59*$C$64*$C$65</f>
        <v>0</v>
      </c>
      <c r="VPK65" s="1366">
        <f t="shared" ref="VPK65" si="7673">VPK59*$C$64*$C$65</f>
        <v>0</v>
      </c>
      <c r="VPM65" s="1366">
        <f t="shared" ref="VPM65" si="7674">VPM59*$C$64*$C$65</f>
        <v>0</v>
      </c>
      <c r="VPO65" s="1366">
        <f t="shared" ref="VPO65" si="7675">VPO59*$C$64*$C$65</f>
        <v>0</v>
      </c>
      <c r="VPQ65" s="1366">
        <f t="shared" ref="VPQ65" si="7676">VPQ59*$C$64*$C$65</f>
        <v>0</v>
      </c>
      <c r="VPS65" s="1366">
        <f t="shared" ref="VPS65" si="7677">VPS59*$C$64*$C$65</f>
        <v>0</v>
      </c>
      <c r="VPU65" s="1366">
        <f t="shared" ref="VPU65" si="7678">VPU59*$C$64*$C$65</f>
        <v>0</v>
      </c>
      <c r="VPW65" s="1366">
        <f t="shared" ref="VPW65" si="7679">VPW59*$C$64*$C$65</f>
        <v>0</v>
      </c>
      <c r="VPY65" s="1366">
        <f t="shared" ref="VPY65" si="7680">VPY59*$C$64*$C$65</f>
        <v>0</v>
      </c>
      <c r="VQA65" s="1366">
        <f t="shared" ref="VQA65" si="7681">VQA59*$C$64*$C$65</f>
        <v>0</v>
      </c>
      <c r="VQC65" s="1366">
        <f t="shared" ref="VQC65" si="7682">VQC59*$C$64*$C$65</f>
        <v>0</v>
      </c>
      <c r="VQE65" s="1366">
        <f t="shared" ref="VQE65" si="7683">VQE59*$C$64*$C$65</f>
        <v>0</v>
      </c>
      <c r="VQG65" s="1366">
        <f t="shared" ref="VQG65" si="7684">VQG59*$C$64*$C$65</f>
        <v>0</v>
      </c>
      <c r="VQI65" s="1366">
        <f t="shared" ref="VQI65" si="7685">VQI59*$C$64*$C$65</f>
        <v>0</v>
      </c>
      <c r="VQK65" s="1366">
        <f t="shared" ref="VQK65" si="7686">VQK59*$C$64*$C$65</f>
        <v>0</v>
      </c>
      <c r="VQM65" s="1366">
        <f t="shared" ref="VQM65" si="7687">VQM59*$C$64*$C$65</f>
        <v>0</v>
      </c>
      <c r="VQO65" s="1366">
        <f t="shared" ref="VQO65" si="7688">VQO59*$C$64*$C$65</f>
        <v>0</v>
      </c>
      <c r="VQQ65" s="1366">
        <f t="shared" ref="VQQ65" si="7689">VQQ59*$C$64*$C$65</f>
        <v>0</v>
      </c>
      <c r="VQS65" s="1366">
        <f t="shared" ref="VQS65" si="7690">VQS59*$C$64*$C$65</f>
        <v>0</v>
      </c>
      <c r="VQU65" s="1366">
        <f t="shared" ref="VQU65" si="7691">VQU59*$C$64*$C$65</f>
        <v>0</v>
      </c>
      <c r="VQW65" s="1366">
        <f t="shared" ref="VQW65" si="7692">VQW59*$C$64*$C$65</f>
        <v>0</v>
      </c>
      <c r="VQY65" s="1366">
        <f t="shared" ref="VQY65" si="7693">VQY59*$C$64*$C$65</f>
        <v>0</v>
      </c>
      <c r="VRA65" s="1366">
        <f t="shared" ref="VRA65" si="7694">VRA59*$C$64*$C$65</f>
        <v>0</v>
      </c>
      <c r="VRC65" s="1366">
        <f t="shared" ref="VRC65" si="7695">VRC59*$C$64*$C$65</f>
        <v>0</v>
      </c>
      <c r="VRE65" s="1366">
        <f t="shared" ref="VRE65" si="7696">VRE59*$C$64*$C$65</f>
        <v>0</v>
      </c>
      <c r="VRG65" s="1366">
        <f t="shared" ref="VRG65" si="7697">VRG59*$C$64*$C$65</f>
        <v>0</v>
      </c>
      <c r="VRI65" s="1366">
        <f t="shared" ref="VRI65" si="7698">VRI59*$C$64*$C$65</f>
        <v>0</v>
      </c>
      <c r="VRK65" s="1366">
        <f t="shared" ref="VRK65" si="7699">VRK59*$C$64*$C$65</f>
        <v>0</v>
      </c>
      <c r="VRM65" s="1366">
        <f t="shared" ref="VRM65" si="7700">VRM59*$C$64*$C$65</f>
        <v>0</v>
      </c>
      <c r="VRO65" s="1366">
        <f t="shared" ref="VRO65" si="7701">VRO59*$C$64*$C$65</f>
        <v>0</v>
      </c>
      <c r="VRQ65" s="1366">
        <f t="shared" ref="VRQ65" si="7702">VRQ59*$C$64*$C$65</f>
        <v>0</v>
      </c>
      <c r="VRS65" s="1366">
        <f t="shared" ref="VRS65" si="7703">VRS59*$C$64*$C$65</f>
        <v>0</v>
      </c>
      <c r="VRU65" s="1366">
        <f t="shared" ref="VRU65" si="7704">VRU59*$C$64*$C$65</f>
        <v>0</v>
      </c>
      <c r="VRW65" s="1366">
        <f t="shared" ref="VRW65" si="7705">VRW59*$C$64*$C$65</f>
        <v>0</v>
      </c>
      <c r="VRY65" s="1366">
        <f t="shared" ref="VRY65" si="7706">VRY59*$C$64*$C$65</f>
        <v>0</v>
      </c>
      <c r="VSA65" s="1366">
        <f t="shared" ref="VSA65" si="7707">VSA59*$C$64*$C$65</f>
        <v>0</v>
      </c>
      <c r="VSC65" s="1366">
        <f t="shared" ref="VSC65" si="7708">VSC59*$C$64*$C$65</f>
        <v>0</v>
      </c>
      <c r="VSE65" s="1366">
        <f t="shared" ref="VSE65" si="7709">VSE59*$C$64*$C$65</f>
        <v>0</v>
      </c>
      <c r="VSG65" s="1366">
        <f t="shared" ref="VSG65" si="7710">VSG59*$C$64*$C$65</f>
        <v>0</v>
      </c>
      <c r="VSI65" s="1366">
        <f t="shared" ref="VSI65" si="7711">VSI59*$C$64*$C$65</f>
        <v>0</v>
      </c>
      <c r="VSK65" s="1366">
        <f t="shared" ref="VSK65" si="7712">VSK59*$C$64*$C$65</f>
        <v>0</v>
      </c>
      <c r="VSM65" s="1366">
        <f t="shared" ref="VSM65" si="7713">VSM59*$C$64*$C$65</f>
        <v>0</v>
      </c>
      <c r="VSO65" s="1366">
        <f t="shared" ref="VSO65" si="7714">VSO59*$C$64*$C$65</f>
        <v>0</v>
      </c>
      <c r="VSQ65" s="1366">
        <f t="shared" ref="VSQ65" si="7715">VSQ59*$C$64*$C$65</f>
        <v>0</v>
      </c>
      <c r="VSS65" s="1366">
        <f t="shared" ref="VSS65" si="7716">VSS59*$C$64*$C$65</f>
        <v>0</v>
      </c>
      <c r="VSU65" s="1366">
        <f t="shared" ref="VSU65" si="7717">VSU59*$C$64*$C$65</f>
        <v>0</v>
      </c>
      <c r="VSW65" s="1366">
        <f t="shared" ref="VSW65" si="7718">VSW59*$C$64*$C$65</f>
        <v>0</v>
      </c>
      <c r="VSY65" s="1366">
        <f t="shared" ref="VSY65" si="7719">VSY59*$C$64*$C$65</f>
        <v>0</v>
      </c>
      <c r="VTA65" s="1366">
        <f t="shared" ref="VTA65" si="7720">VTA59*$C$64*$C$65</f>
        <v>0</v>
      </c>
      <c r="VTC65" s="1366">
        <f t="shared" ref="VTC65" si="7721">VTC59*$C$64*$C$65</f>
        <v>0</v>
      </c>
      <c r="VTE65" s="1366">
        <f t="shared" ref="VTE65" si="7722">VTE59*$C$64*$C$65</f>
        <v>0</v>
      </c>
      <c r="VTG65" s="1366">
        <f t="shared" ref="VTG65" si="7723">VTG59*$C$64*$C$65</f>
        <v>0</v>
      </c>
      <c r="VTI65" s="1366">
        <f t="shared" ref="VTI65" si="7724">VTI59*$C$64*$C$65</f>
        <v>0</v>
      </c>
      <c r="VTK65" s="1366">
        <f t="shared" ref="VTK65" si="7725">VTK59*$C$64*$C$65</f>
        <v>0</v>
      </c>
      <c r="VTM65" s="1366">
        <f t="shared" ref="VTM65" si="7726">VTM59*$C$64*$C$65</f>
        <v>0</v>
      </c>
      <c r="VTO65" s="1366">
        <f t="shared" ref="VTO65" si="7727">VTO59*$C$64*$C$65</f>
        <v>0</v>
      </c>
      <c r="VTQ65" s="1366">
        <f t="shared" ref="VTQ65" si="7728">VTQ59*$C$64*$C$65</f>
        <v>0</v>
      </c>
      <c r="VTS65" s="1366">
        <f t="shared" ref="VTS65" si="7729">VTS59*$C$64*$C$65</f>
        <v>0</v>
      </c>
      <c r="VTU65" s="1366">
        <f t="shared" ref="VTU65" si="7730">VTU59*$C$64*$C$65</f>
        <v>0</v>
      </c>
      <c r="VTW65" s="1366">
        <f t="shared" ref="VTW65" si="7731">VTW59*$C$64*$C$65</f>
        <v>0</v>
      </c>
      <c r="VTY65" s="1366">
        <f t="shared" ref="VTY65" si="7732">VTY59*$C$64*$C$65</f>
        <v>0</v>
      </c>
      <c r="VUA65" s="1366">
        <f t="shared" ref="VUA65" si="7733">VUA59*$C$64*$C$65</f>
        <v>0</v>
      </c>
      <c r="VUC65" s="1366">
        <f t="shared" ref="VUC65" si="7734">VUC59*$C$64*$C$65</f>
        <v>0</v>
      </c>
      <c r="VUE65" s="1366">
        <f t="shared" ref="VUE65" si="7735">VUE59*$C$64*$C$65</f>
        <v>0</v>
      </c>
      <c r="VUG65" s="1366">
        <f t="shared" ref="VUG65" si="7736">VUG59*$C$64*$C$65</f>
        <v>0</v>
      </c>
      <c r="VUI65" s="1366">
        <f t="shared" ref="VUI65" si="7737">VUI59*$C$64*$C$65</f>
        <v>0</v>
      </c>
      <c r="VUK65" s="1366">
        <f t="shared" ref="VUK65" si="7738">VUK59*$C$64*$C$65</f>
        <v>0</v>
      </c>
      <c r="VUM65" s="1366">
        <f t="shared" ref="VUM65" si="7739">VUM59*$C$64*$C$65</f>
        <v>0</v>
      </c>
      <c r="VUO65" s="1366">
        <f t="shared" ref="VUO65" si="7740">VUO59*$C$64*$C$65</f>
        <v>0</v>
      </c>
      <c r="VUQ65" s="1366">
        <f t="shared" ref="VUQ65" si="7741">VUQ59*$C$64*$C$65</f>
        <v>0</v>
      </c>
      <c r="VUS65" s="1366">
        <f t="shared" ref="VUS65" si="7742">VUS59*$C$64*$C$65</f>
        <v>0</v>
      </c>
      <c r="VUU65" s="1366">
        <f t="shared" ref="VUU65" si="7743">VUU59*$C$64*$C$65</f>
        <v>0</v>
      </c>
      <c r="VUW65" s="1366">
        <f t="shared" ref="VUW65" si="7744">VUW59*$C$64*$C$65</f>
        <v>0</v>
      </c>
      <c r="VUY65" s="1366">
        <f t="shared" ref="VUY65" si="7745">VUY59*$C$64*$C$65</f>
        <v>0</v>
      </c>
      <c r="VVA65" s="1366">
        <f t="shared" ref="VVA65" si="7746">VVA59*$C$64*$C$65</f>
        <v>0</v>
      </c>
      <c r="VVC65" s="1366">
        <f t="shared" ref="VVC65" si="7747">VVC59*$C$64*$C$65</f>
        <v>0</v>
      </c>
      <c r="VVE65" s="1366">
        <f t="shared" ref="VVE65" si="7748">VVE59*$C$64*$C$65</f>
        <v>0</v>
      </c>
      <c r="VVG65" s="1366">
        <f t="shared" ref="VVG65" si="7749">VVG59*$C$64*$C$65</f>
        <v>0</v>
      </c>
      <c r="VVI65" s="1366">
        <f t="shared" ref="VVI65" si="7750">VVI59*$C$64*$C$65</f>
        <v>0</v>
      </c>
      <c r="VVK65" s="1366">
        <f t="shared" ref="VVK65" si="7751">VVK59*$C$64*$C$65</f>
        <v>0</v>
      </c>
      <c r="VVM65" s="1366">
        <f t="shared" ref="VVM65" si="7752">VVM59*$C$64*$C$65</f>
        <v>0</v>
      </c>
      <c r="VVO65" s="1366">
        <f t="shared" ref="VVO65" si="7753">VVO59*$C$64*$C$65</f>
        <v>0</v>
      </c>
      <c r="VVQ65" s="1366">
        <f t="shared" ref="VVQ65" si="7754">VVQ59*$C$64*$C$65</f>
        <v>0</v>
      </c>
      <c r="VVS65" s="1366">
        <f t="shared" ref="VVS65" si="7755">VVS59*$C$64*$C$65</f>
        <v>0</v>
      </c>
      <c r="VVU65" s="1366">
        <f t="shared" ref="VVU65" si="7756">VVU59*$C$64*$C$65</f>
        <v>0</v>
      </c>
      <c r="VVW65" s="1366">
        <f t="shared" ref="VVW65" si="7757">VVW59*$C$64*$C$65</f>
        <v>0</v>
      </c>
      <c r="VVY65" s="1366">
        <f t="shared" ref="VVY65" si="7758">VVY59*$C$64*$C$65</f>
        <v>0</v>
      </c>
      <c r="VWA65" s="1366">
        <f t="shared" ref="VWA65" si="7759">VWA59*$C$64*$C$65</f>
        <v>0</v>
      </c>
      <c r="VWC65" s="1366">
        <f t="shared" ref="VWC65" si="7760">VWC59*$C$64*$C$65</f>
        <v>0</v>
      </c>
      <c r="VWE65" s="1366">
        <f t="shared" ref="VWE65" si="7761">VWE59*$C$64*$C$65</f>
        <v>0</v>
      </c>
      <c r="VWG65" s="1366">
        <f t="shared" ref="VWG65" si="7762">VWG59*$C$64*$C$65</f>
        <v>0</v>
      </c>
      <c r="VWI65" s="1366">
        <f t="shared" ref="VWI65" si="7763">VWI59*$C$64*$C$65</f>
        <v>0</v>
      </c>
      <c r="VWK65" s="1366">
        <f t="shared" ref="VWK65" si="7764">VWK59*$C$64*$C$65</f>
        <v>0</v>
      </c>
      <c r="VWM65" s="1366">
        <f t="shared" ref="VWM65" si="7765">VWM59*$C$64*$C$65</f>
        <v>0</v>
      </c>
      <c r="VWO65" s="1366">
        <f t="shared" ref="VWO65" si="7766">VWO59*$C$64*$C$65</f>
        <v>0</v>
      </c>
      <c r="VWQ65" s="1366">
        <f t="shared" ref="VWQ65" si="7767">VWQ59*$C$64*$C$65</f>
        <v>0</v>
      </c>
      <c r="VWS65" s="1366">
        <f t="shared" ref="VWS65" si="7768">VWS59*$C$64*$C$65</f>
        <v>0</v>
      </c>
      <c r="VWU65" s="1366">
        <f t="shared" ref="VWU65" si="7769">VWU59*$C$64*$C$65</f>
        <v>0</v>
      </c>
      <c r="VWW65" s="1366">
        <f t="shared" ref="VWW65" si="7770">VWW59*$C$64*$C$65</f>
        <v>0</v>
      </c>
      <c r="VWY65" s="1366">
        <f t="shared" ref="VWY65" si="7771">VWY59*$C$64*$C$65</f>
        <v>0</v>
      </c>
      <c r="VXA65" s="1366">
        <f t="shared" ref="VXA65" si="7772">VXA59*$C$64*$C$65</f>
        <v>0</v>
      </c>
      <c r="VXC65" s="1366">
        <f t="shared" ref="VXC65" si="7773">VXC59*$C$64*$C$65</f>
        <v>0</v>
      </c>
      <c r="VXE65" s="1366">
        <f t="shared" ref="VXE65" si="7774">VXE59*$C$64*$C$65</f>
        <v>0</v>
      </c>
      <c r="VXG65" s="1366">
        <f t="shared" ref="VXG65" si="7775">VXG59*$C$64*$C$65</f>
        <v>0</v>
      </c>
      <c r="VXI65" s="1366">
        <f t="shared" ref="VXI65" si="7776">VXI59*$C$64*$C$65</f>
        <v>0</v>
      </c>
      <c r="VXK65" s="1366">
        <f t="shared" ref="VXK65" si="7777">VXK59*$C$64*$C$65</f>
        <v>0</v>
      </c>
      <c r="VXM65" s="1366">
        <f t="shared" ref="VXM65" si="7778">VXM59*$C$64*$C$65</f>
        <v>0</v>
      </c>
      <c r="VXO65" s="1366">
        <f t="shared" ref="VXO65" si="7779">VXO59*$C$64*$C$65</f>
        <v>0</v>
      </c>
      <c r="VXQ65" s="1366">
        <f t="shared" ref="VXQ65" si="7780">VXQ59*$C$64*$C$65</f>
        <v>0</v>
      </c>
      <c r="VXS65" s="1366">
        <f t="shared" ref="VXS65" si="7781">VXS59*$C$64*$C$65</f>
        <v>0</v>
      </c>
      <c r="VXU65" s="1366">
        <f t="shared" ref="VXU65" si="7782">VXU59*$C$64*$C$65</f>
        <v>0</v>
      </c>
      <c r="VXW65" s="1366">
        <f t="shared" ref="VXW65" si="7783">VXW59*$C$64*$C$65</f>
        <v>0</v>
      </c>
      <c r="VXY65" s="1366">
        <f t="shared" ref="VXY65" si="7784">VXY59*$C$64*$C$65</f>
        <v>0</v>
      </c>
      <c r="VYA65" s="1366">
        <f t="shared" ref="VYA65" si="7785">VYA59*$C$64*$C$65</f>
        <v>0</v>
      </c>
      <c r="VYC65" s="1366">
        <f t="shared" ref="VYC65" si="7786">VYC59*$C$64*$C$65</f>
        <v>0</v>
      </c>
      <c r="VYE65" s="1366">
        <f t="shared" ref="VYE65" si="7787">VYE59*$C$64*$C$65</f>
        <v>0</v>
      </c>
      <c r="VYG65" s="1366">
        <f t="shared" ref="VYG65" si="7788">VYG59*$C$64*$C$65</f>
        <v>0</v>
      </c>
      <c r="VYI65" s="1366">
        <f t="shared" ref="VYI65" si="7789">VYI59*$C$64*$C$65</f>
        <v>0</v>
      </c>
      <c r="VYK65" s="1366">
        <f t="shared" ref="VYK65" si="7790">VYK59*$C$64*$C$65</f>
        <v>0</v>
      </c>
      <c r="VYM65" s="1366">
        <f t="shared" ref="VYM65" si="7791">VYM59*$C$64*$C$65</f>
        <v>0</v>
      </c>
      <c r="VYO65" s="1366">
        <f t="shared" ref="VYO65" si="7792">VYO59*$C$64*$C$65</f>
        <v>0</v>
      </c>
      <c r="VYQ65" s="1366">
        <f t="shared" ref="VYQ65" si="7793">VYQ59*$C$64*$C$65</f>
        <v>0</v>
      </c>
      <c r="VYS65" s="1366">
        <f t="shared" ref="VYS65" si="7794">VYS59*$C$64*$C$65</f>
        <v>0</v>
      </c>
      <c r="VYU65" s="1366">
        <f t="shared" ref="VYU65" si="7795">VYU59*$C$64*$C$65</f>
        <v>0</v>
      </c>
      <c r="VYW65" s="1366">
        <f t="shared" ref="VYW65" si="7796">VYW59*$C$64*$C$65</f>
        <v>0</v>
      </c>
      <c r="VYY65" s="1366">
        <f t="shared" ref="VYY65" si="7797">VYY59*$C$64*$C$65</f>
        <v>0</v>
      </c>
      <c r="VZA65" s="1366">
        <f t="shared" ref="VZA65" si="7798">VZA59*$C$64*$C$65</f>
        <v>0</v>
      </c>
      <c r="VZC65" s="1366">
        <f t="shared" ref="VZC65" si="7799">VZC59*$C$64*$C$65</f>
        <v>0</v>
      </c>
      <c r="VZE65" s="1366">
        <f t="shared" ref="VZE65" si="7800">VZE59*$C$64*$C$65</f>
        <v>0</v>
      </c>
      <c r="VZG65" s="1366">
        <f t="shared" ref="VZG65" si="7801">VZG59*$C$64*$C$65</f>
        <v>0</v>
      </c>
      <c r="VZI65" s="1366">
        <f t="shared" ref="VZI65" si="7802">VZI59*$C$64*$C$65</f>
        <v>0</v>
      </c>
      <c r="VZK65" s="1366">
        <f t="shared" ref="VZK65" si="7803">VZK59*$C$64*$C$65</f>
        <v>0</v>
      </c>
      <c r="VZM65" s="1366">
        <f t="shared" ref="VZM65" si="7804">VZM59*$C$64*$C$65</f>
        <v>0</v>
      </c>
      <c r="VZO65" s="1366">
        <f t="shared" ref="VZO65" si="7805">VZO59*$C$64*$C$65</f>
        <v>0</v>
      </c>
      <c r="VZQ65" s="1366">
        <f t="shared" ref="VZQ65" si="7806">VZQ59*$C$64*$C$65</f>
        <v>0</v>
      </c>
      <c r="VZS65" s="1366">
        <f t="shared" ref="VZS65" si="7807">VZS59*$C$64*$C$65</f>
        <v>0</v>
      </c>
      <c r="VZU65" s="1366">
        <f t="shared" ref="VZU65" si="7808">VZU59*$C$64*$C$65</f>
        <v>0</v>
      </c>
      <c r="VZW65" s="1366">
        <f t="shared" ref="VZW65" si="7809">VZW59*$C$64*$C$65</f>
        <v>0</v>
      </c>
      <c r="VZY65" s="1366">
        <f t="shared" ref="VZY65" si="7810">VZY59*$C$64*$C$65</f>
        <v>0</v>
      </c>
      <c r="WAA65" s="1366">
        <f t="shared" ref="WAA65" si="7811">WAA59*$C$64*$C$65</f>
        <v>0</v>
      </c>
      <c r="WAC65" s="1366">
        <f t="shared" ref="WAC65" si="7812">WAC59*$C$64*$C$65</f>
        <v>0</v>
      </c>
      <c r="WAE65" s="1366">
        <f t="shared" ref="WAE65" si="7813">WAE59*$C$64*$C$65</f>
        <v>0</v>
      </c>
      <c r="WAG65" s="1366">
        <f t="shared" ref="WAG65" si="7814">WAG59*$C$64*$C$65</f>
        <v>0</v>
      </c>
      <c r="WAI65" s="1366">
        <f t="shared" ref="WAI65" si="7815">WAI59*$C$64*$C$65</f>
        <v>0</v>
      </c>
      <c r="WAK65" s="1366">
        <f t="shared" ref="WAK65" si="7816">WAK59*$C$64*$C$65</f>
        <v>0</v>
      </c>
      <c r="WAM65" s="1366">
        <f t="shared" ref="WAM65" si="7817">WAM59*$C$64*$C$65</f>
        <v>0</v>
      </c>
      <c r="WAO65" s="1366">
        <f t="shared" ref="WAO65" si="7818">WAO59*$C$64*$C$65</f>
        <v>0</v>
      </c>
      <c r="WAQ65" s="1366">
        <f t="shared" ref="WAQ65" si="7819">WAQ59*$C$64*$C$65</f>
        <v>0</v>
      </c>
      <c r="WAS65" s="1366">
        <f t="shared" ref="WAS65" si="7820">WAS59*$C$64*$C$65</f>
        <v>0</v>
      </c>
      <c r="WAU65" s="1366">
        <f t="shared" ref="WAU65" si="7821">WAU59*$C$64*$C$65</f>
        <v>0</v>
      </c>
      <c r="WAW65" s="1366">
        <f t="shared" ref="WAW65" si="7822">WAW59*$C$64*$C$65</f>
        <v>0</v>
      </c>
      <c r="WAY65" s="1366">
        <f t="shared" ref="WAY65" si="7823">WAY59*$C$64*$C$65</f>
        <v>0</v>
      </c>
      <c r="WBA65" s="1366">
        <f t="shared" ref="WBA65" si="7824">WBA59*$C$64*$C$65</f>
        <v>0</v>
      </c>
      <c r="WBC65" s="1366">
        <f t="shared" ref="WBC65" si="7825">WBC59*$C$64*$C$65</f>
        <v>0</v>
      </c>
      <c r="WBE65" s="1366">
        <f t="shared" ref="WBE65" si="7826">WBE59*$C$64*$C$65</f>
        <v>0</v>
      </c>
      <c r="WBG65" s="1366">
        <f t="shared" ref="WBG65" si="7827">WBG59*$C$64*$C$65</f>
        <v>0</v>
      </c>
      <c r="WBI65" s="1366">
        <f t="shared" ref="WBI65" si="7828">WBI59*$C$64*$C$65</f>
        <v>0</v>
      </c>
      <c r="WBK65" s="1366">
        <f t="shared" ref="WBK65" si="7829">WBK59*$C$64*$C$65</f>
        <v>0</v>
      </c>
      <c r="WBM65" s="1366">
        <f t="shared" ref="WBM65" si="7830">WBM59*$C$64*$C$65</f>
        <v>0</v>
      </c>
      <c r="WBO65" s="1366">
        <f t="shared" ref="WBO65" si="7831">WBO59*$C$64*$C$65</f>
        <v>0</v>
      </c>
      <c r="WBQ65" s="1366">
        <f t="shared" ref="WBQ65" si="7832">WBQ59*$C$64*$C$65</f>
        <v>0</v>
      </c>
      <c r="WBS65" s="1366">
        <f t="shared" ref="WBS65" si="7833">WBS59*$C$64*$C$65</f>
        <v>0</v>
      </c>
      <c r="WBU65" s="1366">
        <f t="shared" ref="WBU65" si="7834">WBU59*$C$64*$C$65</f>
        <v>0</v>
      </c>
      <c r="WBW65" s="1366">
        <f t="shared" ref="WBW65" si="7835">WBW59*$C$64*$C$65</f>
        <v>0</v>
      </c>
      <c r="WBY65" s="1366">
        <f t="shared" ref="WBY65" si="7836">WBY59*$C$64*$C$65</f>
        <v>0</v>
      </c>
      <c r="WCA65" s="1366">
        <f t="shared" ref="WCA65" si="7837">WCA59*$C$64*$C$65</f>
        <v>0</v>
      </c>
      <c r="WCC65" s="1366">
        <f t="shared" ref="WCC65" si="7838">WCC59*$C$64*$C$65</f>
        <v>0</v>
      </c>
      <c r="WCE65" s="1366">
        <f t="shared" ref="WCE65" si="7839">WCE59*$C$64*$C$65</f>
        <v>0</v>
      </c>
      <c r="WCG65" s="1366">
        <f t="shared" ref="WCG65" si="7840">WCG59*$C$64*$C$65</f>
        <v>0</v>
      </c>
      <c r="WCI65" s="1366">
        <f t="shared" ref="WCI65" si="7841">WCI59*$C$64*$C$65</f>
        <v>0</v>
      </c>
      <c r="WCK65" s="1366">
        <f t="shared" ref="WCK65" si="7842">WCK59*$C$64*$C$65</f>
        <v>0</v>
      </c>
      <c r="WCM65" s="1366">
        <f t="shared" ref="WCM65" si="7843">WCM59*$C$64*$C$65</f>
        <v>0</v>
      </c>
      <c r="WCO65" s="1366">
        <f t="shared" ref="WCO65" si="7844">WCO59*$C$64*$C$65</f>
        <v>0</v>
      </c>
      <c r="WCQ65" s="1366">
        <f t="shared" ref="WCQ65" si="7845">WCQ59*$C$64*$C$65</f>
        <v>0</v>
      </c>
      <c r="WCS65" s="1366">
        <f t="shared" ref="WCS65" si="7846">WCS59*$C$64*$C$65</f>
        <v>0</v>
      </c>
      <c r="WCU65" s="1366">
        <f t="shared" ref="WCU65" si="7847">WCU59*$C$64*$C$65</f>
        <v>0</v>
      </c>
      <c r="WCW65" s="1366">
        <f t="shared" ref="WCW65" si="7848">WCW59*$C$64*$C$65</f>
        <v>0</v>
      </c>
      <c r="WCY65" s="1366">
        <f t="shared" ref="WCY65" si="7849">WCY59*$C$64*$C$65</f>
        <v>0</v>
      </c>
      <c r="WDA65" s="1366">
        <f t="shared" ref="WDA65" si="7850">WDA59*$C$64*$C$65</f>
        <v>0</v>
      </c>
      <c r="WDC65" s="1366">
        <f t="shared" ref="WDC65" si="7851">WDC59*$C$64*$C$65</f>
        <v>0</v>
      </c>
      <c r="WDE65" s="1366">
        <f t="shared" ref="WDE65" si="7852">WDE59*$C$64*$C$65</f>
        <v>0</v>
      </c>
      <c r="WDG65" s="1366">
        <f t="shared" ref="WDG65" si="7853">WDG59*$C$64*$C$65</f>
        <v>0</v>
      </c>
      <c r="WDI65" s="1366">
        <f t="shared" ref="WDI65" si="7854">WDI59*$C$64*$C$65</f>
        <v>0</v>
      </c>
      <c r="WDK65" s="1366">
        <f t="shared" ref="WDK65" si="7855">WDK59*$C$64*$C$65</f>
        <v>0</v>
      </c>
      <c r="WDM65" s="1366">
        <f t="shared" ref="WDM65" si="7856">WDM59*$C$64*$C$65</f>
        <v>0</v>
      </c>
      <c r="WDO65" s="1366">
        <f t="shared" ref="WDO65" si="7857">WDO59*$C$64*$C$65</f>
        <v>0</v>
      </c>
      <c r="WDQ65" s="1366">
        <f t="shared" ref="WDQ65" si="7858">WDQ59*$C$64*$C$65</f>
        <v>0</v>
      </c>
      <c r="WDS65" s="1366">
        <f t="shared" ref="WDS65" si="7859">WDS59*$C$64*$C$65</f>
        <v>0</v>
      </c>
      <c r="WDU65" s="1366">
        <f t="shared" ref="WDU65" si="7860">WDU59*$C$64*$C$65</f>
        <v>0</v>
      </c>
      <c r="WDW65" s="1366">
        <f t="shared" ref="WDW65" si="7861">WDW59*$C$64*$C$65</f>
        <v>0</v>
      </c>
      <c r="WDY65" s="1366">
        <f t="shared" ref="WDY65" si="7862">WDY59*$C$64*$C$65</f>
        <v>0</v>
      </c>
      <c r="WEA65" s="1366">
        <f t="shared" ref="WEA65" si="7863">WEA59*$C$64*$C$65</f>
        <v>0</v>
      </c>
      <c r="WEC65" s="1366">
        <f t="shared" ref="WEC65" si="7864">WEC59*$C$64*$C$65</f>
        <v>0</v>
      </c>
      <c r="WEE65" s="1366">
        <f t="shared" ref="WEE65" si="7865">WEE59*$C$64*$C$65</f>
        <v>0</v>
      </c>
      <c r="WEG65" s="1366">
        <f t="shared" ref="WEG65" si="7866">WEG59*$C$64*$C$65</f>
        <v>0</v>
      </c>
      <c r="WEI65" s="1366">
        <f t="shared" ref="WEI65" si="7867">WEI59*$C$64*$C$65</f>
        <v>0</v>
      </c>
      <c r="WEK65" s="1366">
        <f t="shared" ref="WEK65" si="7868">WEK59*$C$64*$C$65</f>
        <v>0</v>
      </c>
      <c r="WEM65" s="1366">
        <f t="shared" ref="WEM65" si="7869">WEM59*$C$64*$C$65</f>
        <v>0</v>
      </c>
      <c r="WEO65" s="1366">
        <f t="shared" ref="WEO65" si="7870">WEO59*$C$64*$C$65</f>
        <v>0</v>
      </c>
      <c r="WEQ65" s="1366">
        <f t="shared" ref="WEQ65" si="7871">WEQ59*$C$64*$C$65</f>
        <v>0</v>
      </c>
      <c r="WES65" s="1366">
        <f t="shared" ref="WES65" si="7872">WES59*$C$64*$C$65</f>
        <v>0</v>
      </c>
      <c r="WEU65" s="1366">
        <f t="shared" ref="WEU65" si="7873">WEU59*$C$64*$C$65</f>
        <v>0</v>
      </c>
      <c r="WEW65" s="1366">
        <f t="shared" ref="WEW65" si="7874">WEW59*$C$64*$C$65</f>
        <v>0</v>
      </c>
      <c r="WEY65" s="1366">
        <f t="shared" ref="WEY65" si="7875">WEY59*$C$64*$C$65</f>
        <v>0</v>
      </c>
      <c r="WFA65" s="1366">
        <f t="shared" ref="WFA65" si="7876">WFA59*$C$64*$C$65</f>
        <v>0</v>
      </c>
      <c r="WFC65" s="1366">
        <f t="shared" ref="WFC65" si="7877">WFC59*$C$64*$C$65</f>
        <v>0</v>
      </c>
      <c r="WFE65" s="1366">
        <f t="shared" ref="WFE65" si="7878">WFE59*$C$64*$C$65</f>
        <v>0</v>
      </c>
      <c r="WFG65" s="1366">
        <f t="shared" ref="WFG65" si="7879">WFG59*$C$64*$C$65</f>
        <v>0</v>
      </c>
      <c r="WFI65" s="1366">
        <f t="shared" ref="WFI65" si="7880">WFI59*$C$64*$C$65</f>
        <v>0</v>
      </c>
      <c r="WFK65" s="1366">
        <f t="shared" ref="WFK65" si="7881">WFK59*$C$64*$C$65</f>
        <v>0</v>
      </c>
      <c r="WFM65" s="1366">
        <f t="shared" ref="WFM65" si="7882">WFM59*$C$64*$C$65</f>
        <v>0</v>
      </c>
      <c r="WFO65" s="1366">
        <f t="shared" ref="WFO65" si="7883">WFO59*$C$64*$C$65</f>
        <v>0</v>
      </c>
      <c r="WFQ65" s="1366">
        <f t="shared" ref="WFQ65" si="7884">WFQ59*$C$64*$C$65</f>
        <v>0</v>
      </c>
      <c r="WFS65" s="1366">
        <f t="shared" ref="WFS65" si="7885">WFS59*$C$64*$C$65</f>
        <v>0</v>
      </c>
      <c r="WFU65" s="1366">
        <f t="shared" ref="WFU65" si="7886">WFU59*$C$64*$C$65</f>
        <v>0</v>
      </c>
      <c r="WFW65" s="1366">
        <f t="shared" ref="WFW65" si="7887">WFW59*$C$64*$C$65</f>
        <v>0</v>
      </c>
      <c r="WFY65" s="1366">
        <f t="shared" ref="WFY65" si="7888">WFY59*$C$64*$C$65</f>
        <v>0</v>
      </c>
      <c r="WGA65" s="1366">
        <f t="shared" ref="WGA65" si="7889">WGA59*$C$64*$C$65</f>
        <v>0</v>
      </c>
      <c r="WGC65" s="1366">
        <f t="shared" ref="WGC65" si="7890">WGC59*$C$64*$C$65</f>
        <v>0</v>
      </c>
      <c r="WGE65" s="1366">
        <f t="shared" ref="WGE65" si="7891">WGE59*$C$64*$C$65</f>
        <v>0</v>
      </c>
      <c r="WGG65" s="1366">
        <f t="shared" ref="WGG65" si="7892">WGG59*$C$64*$C$65</f>
        <v>0</v>
      </c>
      <c r="WGI65" s="1366">
        <f t="shared" ref="WGI65" si="7893">WGI59*$C$64*$C$65</f>
        <v>0</v>
      </c>
      <c r="WGK65" s="1366">
        <f t="shared" ref="WGK65" si="7894">WGK59*$C$64*$C$65</f>
        <v>0</v>
      </c>
      <c r="WGM65" s="1366">
        <f t="shared" ref="WGM65" si="7895">WGM59*$C$64*$C$65</f>
        <v>0</v>
      </c>
      <c r="WGO65" s="1366">
        <f t="shared" ref="WGO65" si="7896">WGO59*$C$64*$C$65</f>
        <v>0</v>
      </c>
      <c r="WGQ65" s="1366">
        <f t="shared" ref="WGQ65" si="7897">WGQ59*$C$64*$C$65</f>
        <v>0</v>
      </c>
      <c r="WGS65" s="1366">
        <f t="shared" ref="WGS65" si="7898">WGS59*$C$64*$C$65</f>
        <v>0</v>
      </c>
      <c r="WGU65" s="1366">
        <f t="shared" ref="WGU65" si="7899">WGU59*$C$64*$C$65</f>
        <v>0</v>
      </c>
      <c r="WGW65" s="1366">
        <f t="shared" ref="WGW65" si="7900">WGW59*$C$64*$C$65</f>
        <v>0</v>
      </c>
      <c r="WGY65" s="1366">
        <f t="shared" ref="WGY65" si="7901">WGY59*$C$64*$C$65</f>
        <v>0</v>
      </c>
      <c r="WHA65" s="1366">
        <f t="shared" ref="WHA65" si="7902">WHA59*$C$64*$C$65</f>
        <v>0</v>
      </c>
      <c r="WHC65" s="1366">
        <f t="shared" ref="WHC65" si="7903">WHC59*$C$64*$C$65</f>
        <v>0</v>
      </c>
      <c r="WHE65" s="1366">
        <f t="shared" ref="WHE65" si="7904">WHE59*$C$64*$C$65</f>
        <v>0</v>
      </c>
      <c r="WHG65" s="1366">
        <f t="shared" ref="WHG65" si="7905">WHG59*$C$64*$C$65</f>
        <v>0</v>
      </c>
      <c r="WHI65" s="1366">
        <f t="shared" ref="WHI65" si="7906">WHI59*$C$64*$C$65</f>
        <v>0</v>
      </c>
      <c r="WHK65" s="1366">
        <f t="shared" ref="WHK65" si="7907">WHK59*$C$64*$C$65</f>
        <v>0</v>
      </c>
      <c r="WHM65" s="1366">
        <f t="shared" ref="WHM65" si="7908">WHM59*$C$64*$C$65</f>
        <v>0</v>
      </c>
      <c r="WHO65" s="1366">
        <f t="shared" ref="WHO65" si="7909">WHO59*$C$64*$C$65</f>
        <v>0</v>
      </c>
      <c r="WHQ65" s="1366">
        <f t="shared" ref="WHQ65" si="7910">WHQ59*$C$64*$C$65</f>
        <v>0</v>
      </c>
      <c r="WHS65" s="1366">
        <f t="shared" ref="WHS65" si="7911">WHS59*$C$64*$C$65</f>
        <v>0</v>
      </c>
      <c r="WHU65" s="1366">
        <f t="shared" ref="WHU65" si="7912">WHU59*$C$64*$C$65</f>
        <v>0</v>
      </c>
      <c r="WHW65" s="1366">
        <f t="shared" ref="WHW65" si="7913">WHW59*$C$64*$C$65</f>
        <v>0</v>
      </c>
      <c r="WHY65" s="1366">
        <f t="shared" ref="WHY65" si="7914">WHY59*$C$64*$C$65</f>
        <v>0</v>
      </c>
      <c r="WIA65" s="1366">
        <f t="shared" ref="WIA65" si="7915">WIA59*$C$64*$C$65</f>
        <v>0</v>
      </c>
      <c r="WIC65" s="1366">
        <f t="shared" ref="WIC65" si="7916">WIC59*$C$64*$C$65</f>
        <v>0</v>
      </c>
      <c r="WIE65" s="1366">
        <f t="shared" ref="WIE65" si="7917">WIE59*$C$64*$C$65</f>
        <v>0</v>
      </c>
      <c r="WIG65" s="1366">
        <f t="shared" ref="WIG65" si="7918">WIG59*$C$64*$C$65</f>
        <v>0</v>
      </c>
      <c r="WII65" s="1366">
        <f t="shared" ref="WII65" si="7919">WII59*$C$64*$C$65</f>
        <v>0</v>
      </c>
      <c r="WIK65" s="1366">
        <f t="shared" ref="WIK65" si="7920">WIK59*$C$64*$C$65</f>
        <v>0</v>
      </c>
      <c r="WIM65" s="1366">
        <f t="shared" ref="WIM65" si="7921">WIM59*$C$64*$C$65</f>
        <v>0</v>
      </c>
      <c r="WIO65" s="1366">
        <f t="shared" ref="WIO65" si="7922">WIO59*$C$64*$C$65</f>
        <v>0</v>
      </c>
      <c r="WIQ65" s="1366">
        <f t="shared" ref="WIQ65" si="7923">WIQ59*$C$64*$C$65</f>
        <v>0</v>
      </c>
      <c r="WIS65" s="1366">
        <f t="shared" ref="WIS65" si="7924">WIS59*$C$64*$C$65</f>
        <v>0</v>
      </c>
      <c r="WIU65" s="1366">
        <f t="shared" ref="WIU65" si="7925">WIU59*$C$64*$C$65</f>
        <v>0</v>
      </c>
      <c r="WIW65" s="1366">
        <f t="shared" ref="WIW65" si="7926">WIW59*$C$64*$C$65</f>
        <v>0</v>
      </c>
      <c r="WIY65" s="1366">
        <f t="shared" ref="WIY65" si="7927">WIY59*$C$64*$C$65</f>
        <v>0</v>
      </c>
      <c r="WJA65" s="1366">
        <f t="shared" ref="WJA65" si="7928">WJA59*$C$64*$C$65</f>
        <v>0</v>
      </c>
      <c r="WJC65" s="1366">
        <f t="shared" ref="WJC65" si="7929">WJC59*$C$64*$C$65</f>
        <v>0</v>
      </c>
      <c r="WJE65" s="1366">
        <f t="shared" ref="WJE65" si="7930">WJE59*$C$64*$C$65</f>
        <v>0</v>
      </c>
      <c r="WJG65" s="1366">
        <f t="shared" ref="WJG65" si="7931">WJG59*$C$64*$C$65</f>
        <v>0</v>
      </c>
      <c r="WJI65" s="1366">
        <f t="shared" ref="WJI65" si="7932">WJI59*$C$64*$C$65</f>
        <v>0</v>
      </c>
      <c r="WJK65" s="1366">
        <f t="shared" ref="WJK65" si="7933">WJK59*$C$64*$C$65</f>
        <v>0</v>
      </c>
      <c r="WJM65" s="1366">
        <f t="shared" ref="WJM65" si="7934">WJM59*$C$64*$C$65</f>
        <v>0</v>
      </c>
      <c r="WJO65" s="1366">
        <f t="shared" ref="WJO65" si="7935">WJO59*$C$64*$C$65</f>
        <v>0</v>
      </c>
      <c r="WJQ65" s="1366">
        <f t="shared" ref="WJQ65" si="7936">WJQ59*$C$64*$C$65</f>
        <v>0</v>
      </c>
      <c r="WJS65" s="1366">
        <f t="shared" ref="WJS65" si="7937">WJS59*$C$64*$C$65</f>
        <v>0</v>
      </c>
      <c r="WJU65" s="1366">
        <f t="shared" ref="WJU65" si="7938">WJU59*$C$64*$C$65</f>
        <v>0</v>
      </c>
      <c r="WJW65" s="1366">
        <f t="shared" ref="WJW65" si="7939">WJW59*$C$64*$C$65</f>
        <v>0</v>
      </c>
      <c r="WJY65" s="1366">
        <f t="shared" ref="WJY65" si="7940">WJY59*$C$64*$C$65</f>
        <v>0</v>
      </c>
      <c r="WKA65" s="1366">
        <f t="shared" ref="WKA65" si="7941">WKA59*$C$64*$C$65</f>
        <v>0</v>
      </c>
      <c r="WKC65" s="1366">
        <f t="shared" ref="WKC65" si="7942">WKC59*$C$64*$C$65</f>
        <v>0</v>
      </c>
      <c r="WKE65" s="1366">
        <f t="shared" ref="WKE65" si="7943">WKE59*$C$64*$C$65</f>
        <v>0</v>
      </c>
      <c r="WKG65" s="1366">
        <f t="shared" ref="WKG65" si="7944">WKG59*$C$64*$C$65</f>
        <v>0</v>
      </c>
      <c r="WKI65" s="1366">
        <f t="shared" ref="WKI65" si="7945">WKI59*$C$64*$C$65</f>
        <v>0</v>
      </c>
      <c r="WKK65" s="1366">
        <f t="shared" ref="WKK65" si="7946">WKK59*$C$64*$C$65</f>
        <v>0</v>
      </c>
      <c r="WKM65" s="1366">
        <f t="shared" ref="WKM65" si="7947">WKM59*$C$64*$C$65</f>
        <v>0</v>
      </c>
      <c r="WKO65" s="1366">
        <f t="shared" ref="WKO65" si="7948">WKO59*$C$64*$C$65</f>
        <v>0</v>
      </c>
      <c r="WKQ65" s="1366">
        <f t="shared" ref="WKQ65" si="7949">WKQ59*$C$64*$C$65</f>
        <v>0</v>
      </c>
      <c r="WKS65" s="1366">
        <f t="shared" ref="WKS65" si="7950">WKS59*$C$64*$C$65</f>
        <v>0</v>
      </c>
      <c r="WKU65" s="1366">
        <f t="shared" ref="WKU65" si="7951">WKU59*$C$64*$C$65</f>
        <v>0</v>
      </c>
      <c r="WKW65" s="1366">
        <f t="shared" ref="WKW65" si="7952">WKW59*$C$64*$C$65</f>
        <v>0</v>
      </c>
      <c r="WKY65" s="1366">
        <f t="shared" ref="WKY65" si="7953">WKY59*$C$64*$C$65</f>
        <v>0</v>
      </c>
      <c r="WLA65" s="1366">
        <f t="shared" ref="WLA65" si="7954">WLA59*$C$64*$C$65</f>
        <v>0</v>
      </c>
      <c r="WLC65" s="1366">
        <f t="shared" ref="WLC65" si="7955">WLC59*$C$64*$C$65</f>
        <v>0</v>
      </c>
      <c r="WLE65" s="1366">
        <f t="shared" ref="WLE65" si="7956">WLE59*$C$64*$C$65</f>
        <v>0</v>
      </c>
      <c r="WLG65" s="1366">
        <f t="shared" ref="WLG65" si="7957">WLG59*$C$64*$C$65</f>
        <v>0</v>
      </c>
      <c r="WLI65" s="1366">
        <f t="shared" ref="WLI65" si="7958">WLI59*$C$64*$C$65</f>
        <v>0</v>
      </c>
      <c r="WLK65" s="1366">
        <f t="shared" ref="WLK65" si="7959">WLK59*$C$64*$C$65</f>
        <v>0</v>
      </c>
      <c r="WLM65" s="1366">
        <f t="shared" ref="WLM65" si="7960">WLM59*$C$64*$C$65</f>
        <v>0</v>
      </c>
      <c r="WLO65" s="1366">
        <f t="shared" ref="WLO65" si="7961">WLO59*$C$64*$C$65</f>
        <v>0</v>
      </c>
      <c r="WLQ65" s="1366">
        <f t="shared" ref="WLQ65" si="7962">WLQ59*$C$64*$C$65</f>
        <v>0</v>
      </c>
      <c r="WLS65" s="1366">
        <f t="shared" ref="WLS65" si="7963">WLS59*$C$64*$C$65</f>
        <v>0</v>
      </c>
      <c r="WLU65" s="1366">
        <f t="shared" ref="WLU65" si="7964">WLU59*$C$64*$C$65</f>
        <v>0</v>
      </c>
      <c r="WLW65" s="1366">
        <f t="shared" ref="WLW65" si="7965">WLW59*$C$64*$C$65</f>
        <v>0</v>
      </c>
      <c r="WLY65" s="1366">
        <f t="shared" ref="WLY65" si="7966">WLY59*$C$64*$C$65</f>
        <v>0</v>
      </c>
      <c r="WMA65" s="1366">
        <f t="shared" ref="WMA65" si="7967">WMA59*$C$64*$C$65</f>
        <v>0</v>
      </c>
      <c r="WMC65" s="1366">
        <f t="shared" ref="WMC65" si="7968">WMC59*$C$64*$C$65</f>
        <v>0</v>
      </c>
      <c r="WME65" s="1366">
        <f t="shared" ref="WME65" si="7969">WME59*$C$64*$C$65</f>
        <v>0</v>
      </c>
      <c r="WMG65" s="1366">
        <f t="shared" ref="WMG65" si="7970">WMG59*$C$64*$C$65</f>
        <v>0</v>
      </c>
      <c r="WMI65" s="1366">
        <f t="shared" ref="WMI65" si="7971">WMI59*$C$64*$C$65</f>
        <v>0</v>
      </c>
      <c r="WMK65" s="1366">
        <f t="shared" ref="WMK65" si="7972">WMK59*$C$64*$C$65</f>
        <v>0</v>
      </c>
      <c r="WMM65" s="1366">
        <f t="shared" ref="WMM65" si="7973">WMM59*$C$64*$C$65</f>
        <v>0</v>
      </c>
      <c r="WMO65" s="1366">
        <f t="shared" ref="WMO65" si="7974">WMO59*$C$64*$C$65</f>
        <v>0</v>
      </c>
      <c r="WMQ65" s="1366">
        <f t="shared" ref="WMQ65" si="7975">WMQ59*$C$64*$C$65</f>
        <v>0</v>
      </c>
      <c r="WMS65" s="1366">
        <f t="shared" ref="WMS65" si="7976">WMS59*$C$64*$C$65</f>
        <v>0</v>
      </c>
      <c r="WMU65" s="1366">
        <f t="shared" ref="WMU65" si="7977">WMU59*$C$64*$C$65</f>
        <v>0</v>
      </c>
      <c r="WMW65" s="1366">
        <f t="shared" ref="WMW65" si="7978">WMW59*$C$64*$C$65</f>
        <v>0</v>
      </c>
      <c r="WMY65" s="1366">
        <f t="shared" ref="WMY65" si="7979">WMY59*$C$64*$C$65</f>
        <v>0</v>
      </c>
      <c r="WNA65" s="1366">
        <f t="shared" ref="WNA65" si="7980">WNA59*$C$64*$C$65</f>
        <v>0</v>
      </c>
      <c r="WNC65" s="1366">
        <f t="shared" ref="WNC65" si="7981">WNC59*$C$64*$C$65</f>
        <v>0</v>
      </c>
      <c r="WNE65" s="1366">
        <f t="shared" ref="WNE65" si="7982">WNE59*$C$64*$C$65</f>
        <v>0</v>
      </c>
      <c r="WNG65" s="1366">
        <f t="shared" ref="WNG65" si="7983">WNG59*$C$64*$C$65</f>
        <v>0</v>
      </c>
      <c r="WNI65" s="1366">
        <f t="shared" ref="WNI65" si="7984">WNI59*$C$64*$C$65</f>
        <v>0</v>
      </c>
      <c r="WNK65" s="1366">
        <f t="shared" ref="WNK65" si="7985">WNK59*$C$64*$C$65</f>
        <v>0</v>
      </c>
      <c r="WNM65" s="1366">
        <f t="shared" ref="WNM65" si="7986">WNM59*$C$64*$C$65</f>
        <v>0</v>
      </c>
      <c r="WNO65" s="1366">
        <f t="shared" ref="WNO65" si="7987">WNO59*$C$64*$C$65</f>
        <v>0</v>
      </c>
      <c r="WNQ65" s="1366">
        <f t="shared" ref="WNQ65" si="7988">WNQ59*$C$64*$C$65</f>
        <v>0</v>
      </c>
      <c r="WNS65" s="1366">
        <f t="shared" ref="WNS65" si="7989">WNS59*$C$64*$C$65</f>
        <v>0</v>
      </c>
      <c r="WNU65" s="1366">
        <f t="shared" ref="WNU65" si="7990">WNU59*$C$64*$C$65</f>
        <v>0</v>
      </c>
      <c r="WNW65" s="1366">
        <f t="shared" ref="WNW65" si="7991">WNW59*$C$64*$C$65</f>
        <v>0</v>
      </c>
      <c r="WNY65" s="1366">
        <f t="shared" ref="WNY65" si="7992">WNY59*$C$64*$C$65</f>
        <v>0</v>
      </c>
      <c r="WOA65" s="1366">
        <f t="shared" ref="WOA65" si="7993">WOA59*$C$64*$C$65</f>
        <v>0</v>
      </c>
      <c r="WOC65" s="1366">
        <f t="shared" ref="WOC65" si="7994">WOC59*$C$64*$C$65</f>
        <v>0</v>
      </c>
      <c r="WOE65" s="1366">
        <f t="shared" ref="WOE65" si="7995">WOE59*$C$64*$C$65</f>
        <v>0</v>
      </c>
      <c r="WOG65" s="1366">
        <f t="shared" ref="WOG65" si="7996">WOG59*$C$64*$C$65</f>
        <v>0</v>
      </c>
      <c r="WOI65" s="1366">
        <f t="shared" ref="WOI65" si="7997">WOI59*$C$64*$C$65</f>
        <v>0</v>
      </c>
      <c r="WOK65" s="1366">
        <f t="shared" ref="WOK65" si="7998">WOK59*$C$64*$C$65</f>
        <v>0</v>
      </c>
      <c r="WOM65" s="1366">
        <f t="shared" ref="WOM65" si="7999">WOM59*$C$64*$C$65</f>
        <v>0</v>
      </c>
      <c r="WOO65" s="1366">
        <f t="shared" ref="WOO65" si="8000">WOO59*$C$64*$C$65</f>
        <v>0</v>
      </c>
      <c r="WOQ65" s="1366">
        <f t="shared" ref="WOQ65" si="8001">WOQ59*$C$64*$C$65</f>
        <v>0</v>
      </c>
      <c r="WOS65" s="1366">
        <f t="shared" ref="WOS65" si="8002">WOS59*$C$64*$C$65</f>
        <v>0</v>
      </c>
      <c r="WOU65" s="1366">
        <f t="shared" ref="WOU65" si="8003">WOU59*$C$64*$C$65</f>
        <v>0</v>
      </c>
      <c r="WOW65" s="1366">
        <f t="shared" ref="WOW65" si="8004">WOW59*$C$64*$C$65</f>
        <v>0</v>
      </c>
      <c r="WOY65" s="1366">
        <f t="shared" ref="WOY65" si="8005">WOY59*$C$64*$C$65</f>
        <v>0</v>
      </c>
      <c r="WPA65" s="1366">
        <f t="shared" ref="WPA65" si="8006">WPA59*$C$64*$C$65</f>
        <v>0</v>
      </c>
      <c r="WPC65" s="1366">
        <f t="shared" ref="WPC65" si="8007">WPC59*$C$64*$C$65</f>
        <v>0</v>
      </c>
      <c r="WPE65" s="1366">
        <f t="shared" ref="WPE65" si="8008">WPE59*$C$64*$C$65</f>
        <v>0</v>
      </c>
      <c r="WPG65" s="1366">
        <f t="shared" ref="WPG65" si="8009">WPG59*$C$64*$C$65</f>
        <v>0</v>
      </c>
      <c r="WPI65" s="1366">
        <f t="shared" ref="WPI65" si="8010">WPI59*$C$64*$C$65</f>
        <v>0</v>
      </c>
      <c r="WPK65" s="1366">
        <f t="shared" ref="WPK65" si="8011">WPK59*$C$64*$C$65</f>
        <v>0</v>
      </c>
      <c r="WPM65" s="1366">
        <f t="shared" ref="WPM65" si="8012">WPM59*$C$64*$C$65</f>
        <v>0</v>
      </c>
      <c r="WPO65" s="1366">
        <f t="shared" ref="WPO65" si="8013">WPO59*$C$64*$C$65</f>
        <v>0</v>
      </c>
      <c r="WPQ65" s="1366">
        <f t="shared" ref="WPQ65" si="8014">WPQ59*$C$64*$C$65</f>
        <v>0</v>
      </c>
      <c r="WPS65" s="1366">
        <f t="shared" ref="WPS65" si="8015">WPS59*$C$64*$C$65</f>
        <v>0</v>
      </c>
      <c r="WPU65" s="1366">
        <f t="shared" ref="WPU65" si="8016">WPU59*$C$64*$C$65</f>
        <v>0</v>
      </c>
      <c r="WPW65" s="1366">
        <f t="shared" ref="WPW65" si="8017">WPW59*$C$64*$C$65</f>
        <v>0</v>
      </c>
      <c r="WPY65" s="1366">
        <f t="shared" ref="WPY65" si="8018">WPY59*$C$64*$C$65</f>
        <v>0</v>
      </c>
      <c r="WQA65" s="1366">
        <f t="shared" ref="WQA65" si="8019">WQA59*$C$64*$C$65</f>
        <v>0</v>
      </c>
      <c r="WQC65" s="1366">
        <f t="shared" ref="WQC65" si="8020">WQC59*$C$64*$C$65</f>
        <v>0</v>
      </c>
      <c r="WQE65" s="1366">
        <f t="shared" ref="WQE65" si="8021">WQE59*$C$64*$C$65</f>
        <v>0</v>
      </c>
      <c r="WQG65" s="1366">
        <f t="shared" ref="WQG65" si="8022">WQG59*$C$64*$C$65</f>
        <v>0</v>
      </c>
      <c r="WQI65" s="1366">
        <f t="shared" ref="WQI65" si="8023">WQI59*$C$64*$C$65</f>
        <v>0</v>
      </c>
      <c r="WQK65" s="1366">
        <f t="shared" ref="WQK65" si="8024">WQK59*$C$64*$C$65</f>
        <v>0</v>
      </c>
      <c r="WQM65" s="1366">
        <f t="shared" ref="WQM65" si="8025">WQM59*$C$64*$C$65</f>
        <v>0</v>
      </c>
      <c r="WQO65" s="1366">
        <f t="shared" ref="WQO65" si="8026">WQO59*$C$64*$C$65</f>
        <v>0</v>
      </c>
      <c r="WQQ65" s="1366">
        <f t="shared" ref="WQQ65" si="8027">WQQ59*$C$64*$C$65</f>
        <v>0</v>
      </c>
      <c r="WQS65" s="1366">
        <f t="shared" ref="WQS65" si="8028">WQS59*$C$64*$C$65</f>
        <v>0</v>
      </c>
      <c r="WQU65" s="1366">
        <f t="shared" ref="WQU65" si="8029">WQU59*$C$64*$C$65</f>
        <v>0</v>
      </c>
      <c r="WQW65" s="1366">
        <f t="shared" ref="WQW65" si="8030">WQW59*$C$64*$C$65</f>
        <v>0</v>
      </c>
      <c r="WQY65" s="1366">
        <f t="shared" ref="WQY65" si="8031">WQY59*$C$64*$C$65</f>
        <v>0</v>
      </c>
      <c r="WRA65" s="1366">
        <f t="shared" ref="WRA65" si="8032">WRA59*$C$64*$C$65</f>
        <v>0</v>
      </c>
      <c r="WRC65" s="1366">
        <f t="shared" ref="WRC65" si="8033">WRC59*$C$64*$C$65</f>
        <v>0</v>
      </c>
      <c r="WRE65" s="1366">
        <f t="shared" ref="WRE65" si="8034">WRE59*$C$64*$C$65</f>
        <v>0</v>
      </c>
      <c r="WRG65" s="1366">
        <f t="shared" ref="WRG65" si="8035">WRG59*$C$64*$C$65</f>
        <v>0</v>
      </c>
      <c r="WRI65" s="1366">
        <f t="shared" ref="WRI65" si="8036">WRI59*$C$64*$C$65</f>
        <v>0</v>
      </c>
      <c r="WRK65" s="1366">
        <f t="shared" ref="WRK65" si="8037">WRK59*$C$64*$C$65</f>
        <v>0</v>
      </c>
      <c r="WRM65" s="1366">
        <f t="shared" ref="WRM65" si="8038">WRM59*$C$64*$C$65</f>
        <v>0</v>
      </c>
      <c r="WRO65" s="1366">
        <f t="shared" ref="WRO65" si="8039">WRO59*$C$64*$C$65</f>
        <v>0</v>
      </c>
      <c r="WRQ65" s="1366">
        <f t="shared" ref="WRQ65" si="8040">WRQ59*$C$64*$C$65</f>
        <v>0</v>
      </c>
      <c r="WRS65" s="1366">
        <f t="shared" ref="WRS65" si="8041">WRS59*$C$64*$C$65</f>
        <v>0</v>
      </c>
      <c r="WRU65" s="1366">
        <f t="shared" ref="WRU65" si="8042">WRU59*$C$64*$C$65</f>
        <v>0</v>
      </c>
      <c r="WRW65" s="1366">
        <f t="shared" ref="WRW65" si="8043">WRW59*$C$64*$C$65</f>
        <v>0</v>
      </c>
      <c r="WRY65" s="1366">
        <f t="shared" ref="WRY65" si="8044">WRY59*$C$64*$C$65</f>
        <v>0</v>
      </c>
      <c r="WSA65" s="1366">
        <f t="shared" ref="WSA65" si="8045">WSA59*$C$64*$C$65</f>
        <v>0</v>
      </c>
      <c r="WSC65" s="1366">
        <f t="shared" ref="WSC65" si="8046">WSC59*$C$64*$C$65</f>
        <v>0</v>
      </c>
      <c r="WSE65" s="1366">
        <f t="shared" ref="WSE65" si="8047">WSE59*$C$64*$C$65</f>
        <v>0</v>
      </c>
      <c r="WSG65" s="1366">
        <f t="shared" ref="WSG65" si="8048">WSG59*$C$64*$C$65</f>
        <v>0</v>
      </c>
      <c r="WSI65" s="1366">
        <f t="shared" ref="WSI65" si="8049">WSI59*$C$64*$C$65</f>
        <v>0</v>
      </c>
      <c r="WSK65" s="1366">
        <f t="shared" ref="WSK65" si="8050">WSK59*$C$64*$C$65</f>
        <v>0</v>
      </c>
      <c r="WSM65" s="1366">
        <f t="shared" ref="WSM65" si="8051">WSM59*$C$64*$C$65</f>
        <v>0</v>
      </c>
      <c r="WSO65" s="1366">
        <f t="shared" ref="WSO65" si="8052">WSO59*$C$64*$C$65</f>
        <v>0</v>
      </c>
      <c r="WSQ65" s="1366">
        <f t="shared" ref="WSQ65" si="8053">WSQ59*$C$64*$C$65</f>
        <v>0</v>
      </c>
      <c r="WSS65" s="1366">
        <f t="shared" ref="WSS65" si="8054">WSS59*$C$64*$C$65</f>
        <v>0</v>
      </c>
      <c r="WSU65" s="1366">
        <f t="shared" ref="WSU65" si="8055">WSU59*$C$64*$C$65</f>
        <v>0</v>
      </c>
      <c r="WSW65" s="1366">
        <f t="shared" ref="WSW65" si="8056">WSW59*$C$64*$C$65</f>
        <v>0</v>
      </c>
      <c r="WSY65" s="1366">
        <f t="shared" ref="WSY65" si="8057">WSY59*$C$64*$C$65</f>
        <v>0</v>
      </c>
      <c r="WTA65" s="1366">
        <f t="shared" ref="WTA65" si="8058">WTA59*$C$64*$C$65</f>
        <v>0</v>
      </c>
      <c r="WTC65" s="1366">
        <f t="shared" ref="WTC65" si="8059">WTC59*$C$64*$C$65</f>
        <v>0</v>
      </c>
      <c r="WTE65" s="1366">
        <f t="shared" ref="WTE65" si="8060">WTE59*$C$64*$C$65</f>
        <v>0</v>
      </c>
      <c r="WTG65" s="1366">
        <f t="shared" ref="WTG65" si="8061">WTG59*$C$64*$C$65</f>
        <v>0</v>
      </c>
      <c r="WTI65" s="1366">
        <f t="shared" ref="WTI65" si="8062">WTI59*$C$64*$C$65</f>
        <v>0</v>
      </c>
      <c r="WTK65" s="1366">
        <f t="shared" ref="WTK65" si="8063">WTK59*$C$64*$C$65</f>
        <v>0</v>
      </c>
      <c r="WTM65" s="1366">
        <f t="shared" ref="WTM65" si="8064">WTM59*$C$64*$C$65</f>
        <v>0</v>
      </c>
      <c r="WTO65" s="1366">
        <f t="shared" ref="WTO65" si="8065">WTO59*$C$64*$C$65</f>
        <v>0</v>
      </c>
      <c r="WTQ65" s="1366">
        <f t="shared" ref="WTQ65" si="8066">WTQ59*$C$64*$C$65</f>
        <v>0</v>
      </c>
      <c r="WTS65" s="1366">
        <f t="shared" ref="WTS65" si="8067">WTS59*$C$64*$C$65</f>
        <v>0</v>
      </c>
      <c r="WTU65" s="1366">
        <f t="shared" ref="WTU65" si="8068">WTU59*$C$64*$C$65</f>
        <v>0</v>
      </c>
      <c r="WTW65" s="1366">
        <f t="shared" ref="WTW65" si="8069">WTW59*$C$64*$C$65</f>
        <v>0</v>
      </c>
      <c r="WTY65" s="1366">
        <f t="shared" ref="WTY65" si="8070">WTY59*$C$64*$C$65</f>
        <v>0</v>
      </c>
      <c r="WUA65" s="1366">
        <f t="shared" ref="WUA65" si="8071">WUA59*$C$64*$C$65</f>
        <v>0</v>
      </c>
      <c r="WUC65" s="1366">
        <f t="shared" ref="WUC65" si="8072">WUC59*$C$64*$C$65</f>
        <v>0</v>
      </c>
      <c r="WUE65" s="1366">
        <f t="shared" ref="WUE65" si="8073">WUE59*$C$64*$C$65</f>
        <v>0</v>
      </c>
      <c r="WUG65" s="1366">
        <f t="shared" ref="WUG65" si="8074">WUG59*$C$64*$C$65</f>
        <v>0</v>
      </c>
      <c r="WUI65" s="1366">
        <f t="shared" ref="WUI65" si="8075">WUI59*$C$64*$C$65</f>
        <v>0</v>
      </c>
      <c r="WUK65" s="1366">
        <f t="shared" ref="WUK65" si="8076">WUK59*$C$64*$C$65</f>
        <v>0</v>
      </c>
      <c r="WUM65" s="1366">
        <f t="shared" ref="WUM65" si="8077">WUM59*$C$64*$C$65</f>
        <v>0</v>
      </c>
      <c r="WUO65" s="1366">
        <f t="shared" ref="WUO65" si="8078">WUO59*$C$64*$C$65</f>
        <v>0</v>
      </c>
      <c r="WUQ65" s="1366">
        <f t="shared" ref="WUQ65" si="8079">WUQ59*$C$64*$C$65</f>
        <v>0</v>
      </c>
      <c r="WUS65" s="1366">
        <f t="shared" ref="WUS65" si="8080">WUS59*$C$64*$C$65</f>
        <v>0</v>
      </c>
      <c r="WUU65" s="1366">
        <f t="shared" ref="WUU65" si="8081">WUU59*$C$64*$C$65</f>
        <v>0</v>
      </c>
      <c r="WUW65" s="1366">
        <f t="shared" ref="WUW65" si="8082">WUW59*$C$64*$C$65</f>
        <v>0</v>
      </c>
      <c r="WUY65" s="1366">
        <f t="shared" ref="WUY65" si="8083">WUY59*$C$64*$C$65</f>
        <v>0</v>
      </c>
      <c r="WVA65" s="1366">
        <f t="shared" ref="WVA65" si="8084">WVA59*$C$64*$C$65</f>
        <v>0</v>
      </c>
      <c r="WVC65" s="1366">
        <f t="shared" ref="WVC65" si="8085">WVC59*$C$64*$C$65</f>
        <v>0</v>
      </c>
      <c r="WVE65" s="1366">
        <f t="shared" ref="WVE65" si="8086">WVE59*$C$64*$C$65</f>
        <v>0</v>
      </c>
      <c r="WVG65" s="1366">
        <f t="shared" ref="WVG65" si="8087">WVG59*$C$64*$C$65</f>
        <v>0</v>
      </c>
      <c r="WVI65" s="1366">
        <f t="shared" ref="WVI65" si="8088">WVI59*$C$64*$C$65</f>
        <v>0</v>
      </c>
      <c r="WVK65" s="1366">
        <f t="shared" ref="WVK65" si="8089">WVK59*$C$64*$C$65</f>
        <v>0</v>
      </c>
      <c r="WVM65" s="1366">
        <f t="shared" ref="WVM65" si="8090">WVM59*$C$64*$C$65</f>
        <v>0</v>
      </c>
      <c r="WVO65" s="1366">
        <f t="shared" ref="WVO65" si="8091">WVO59*$C$64*$C$65</f>
        <v>0</v>
      </c>
      <c r="WVQ65" s="1366">
        <f t="shared" ref="WVQ65" si="8092">WVQ59*$C$64*$C$65</f>
        <v>0</v>
      </c>
      <c r="WVS65" s="1366">
        <f t="shared" ref="WVS65" si="8093">WVS59*$C$64*$C$65</f>
        <v>0</v>
      </c>
      <c r="WVU65" s="1366">
        <f t="shared" ref="WVU65" si="8094">WVU59*$C$64*$C$65</f>
        <v>0</v>
      </c>
      <c r="WVW65" s="1366">
        <f t="shared" ref="WVW65" si="8095">WVW59*$C$64*$C$65</f>
        <v>0</v>
      </c>
      <c r="WVY65" s="1366">
        <f t="shared" ref="WVY65" si="8096">WVY59*$C$64*$C$65</f>
        <v>0</v>
      </c>
      <c r="WWA65" s="1366">
        <f t="shared" ref="WWA65" si="8097">WWA59*$C$64*$C$65</f>
        <v>0</v>
      </c>
      <c r="WWC65" s="1366">
        <f t="shared" ref="WWC65" si="8098">WWC59*$C$64*$C$65</f>
        <v>0</v>
      </c>
      <c r="WWE65" s="1366">
        <f t="shared" ref="WWE65" si="8099">WWE59*$C$64*$C$65</f>
        <v>0</v>
      </c>
      <c r="WWG65" s="1366">
        <f t="shared" ref="WWG65" si="8100">WWG59*$C$64*$C$65</f>
        <v>0</v>
      </c>
      <c r="WWI65" s="1366">
        <f t="shared" ref="WWI65" si="8101">WWI59*$C$64*$C$65</f>
        <v>0</v>
      </c>
      <c r="WWK65" s="1366">
        <f t="shared" ref="WWK65" si="8102">WWK59*$C$64*$C$65</f>
        <v>0</v>
      </c>
      <c r="WWM65" s="1366">
        <f t="shared" ref="WWM65" si="8103">WWM59*$C$64*$C$65</f>
        <v>0</v>
      </c>
      <c r="WWO65" s="1366">
        <f t="shared" ref="WWO65" si="8104">WWO59*$C$64*$C$65</f>
        <v>0</v>
      </c>
      <c r="WWQ65" s="1366">
        <f t="shared" ref="WWQ65" si="8105">WWQ59*$C$64*$C$65</f>
        <v>0</v>
      </c>
      <c r="WWS65" s="1366">
        <f t="shared" ref="WWS65" si="8106">WWS59*$C$64*$C$65</f>
        <v>0</v>
      </c>
      <c r="WWU65" s="1366">
        <f t="shared" ref="WWU65" si="8107">WWU59*$C$64*$C$65</f>
        <v>0</v>
      </c>
      <c r="WWW65" s="1366">
        <f t="shared" ref="WWW65" si="8108">WWW59*$C$64*$C$65</f>
        <v>0</v>
      </c>
      <c r="WWY65" s="1366">
        <f t="shared" ref="WWY65" si="8109">WWY59*$C$64*$C$65</f>
        <v>0</v>
      </c>
      <c r="WXA65" s="1366">
        <f t="shared" ref="WXA65" si="8110">WXA59*$C$64*$C$65</f>
        <v>0</v>
      </c>
      <c r="WXC65" s="1366">
        <f t="shared" ref="WXC65" si="8111">WXC59*$C$64*$C$65</f>
        <v>0</v>
      </c>
      <c r="WXE65" s="1366">
        <f t="shared" ref="WXE65" si="8112">WXE59*$C$64*$C$65</f>
        <v>0</v>
      </c>
      <c r="WXG65" s="1366">
        <f t="shared" ref="WXG65" si="8113">WXG59*$C$64*$C$65</f>
        <v>0</v>
      </c>
      <c r="WXI65" s="1366">
        <f t="shared" ref="WXI65" si="8114">WXI59*$C$64*$C$65</f>
        <v>0</v>
      </c>
      <c r="WXK65" s="1366">
        <f t="shared" ref="WXK65" si="8115">WXK59*$C$64*$C$65</f>
        <v>0</v>
      </c>
      <c r="WXM65" s="1366">
        <f t="shared" ref="WXM65" si="8116">WXM59*$C$64*$C$65</f>
        <v>0</v>
      </c>
      <c r="WXO65" s="1366">
        <f t="shared" ref="WXO65" si="8117">WXO59*$C$64*$C$65</f>
        <v>0</v>
      </c>
      <c r="WXQ65" s="1366">
        <f t="shared" ref="WXQ65" si="8118">WXQ59*$C$64*$C$65</f>
        <v>0</v>
      </c>
      <c r="WXS65" s="1366">
        <f t="shared" ref="WXS65" si="8119">WXS59*$C$64*$C$65</f>
        <v>0</v>
      </c>
      <c r="WXU65" s="1366">
        <f t="shared" ref="WXU65" si="8120">WXU59*$C$64*$C$65</f>
        <v>0</v>
      </c>
      <c r="WXW65" s="1366">
        <f t="shared" ref="WXW65" si="8121">WXW59*$C$64*$C$65</f>
        <v>0</v>
      </c>
      <c r="WXY65" s="1366">
        <f t="shared" ref="WXY65" si="8122">WXY59*$C$64*$C$65</f>
        <v>0</v>
      </c>
      <c r="WYA65" s="1366">
        <f t="shared" ref="WYA65" si="8123">WYA59*$C$64*$C$65</f>
        <v>0</v>
      </c>
      <c r="WYC65" s="1366">
        <f t="shared" ref="WYC65" si="8124">WYC59*$C$64*$C$65</f>
        <v>0</v>
      </c>
      <c r="WYE65" s="1366">
        <f t="shared" ref="WYE65" si="8125">WYE59*$C$64*$C$65</f>
        <v>0</v>
      </c>
      <c r="WYG65" s="1366">
        <f t="shared" ref="WYG65" si="8126">WYG59*$C$64*$C$65</f>
        <v>0</v>
      </c>
      <c r="WYI65" s="1366">
        <f t="shared" ref="WYI65" si="8127">WYI59*$C$64*$C$65</f>
        <v>0</v>
      </c>
      <c r="WYK65" s="1366">
        <f t="shared" ref="WYK65" si="8128">WYK59*$C$64*$C$65</f>
        <v>0</v>
      </c>
      <c r="WYM65" s="1366">
        <f t="shared" ref="WYM65" si="8129">WYM59*$C$64*$C$65</f>
        <v>0</v>
      </c>
      <c r="WYO65" s="1366">
        <f t="shared" ref="WYO65" si="8130">WYO59*$C$64*$C$65</f>
        <v>0</v>
      </c>
      <c r="WYQ65" s="1366">
        <f t="shared" ref="WYQ65" si="8131">WYQ59*$C$64*$C$65</f>
        <v>0</v>
      </c>
      <c r="WYS65" s="1366">
        <f t="shared" ref="WYS65" si="8132">WYS59*$C$64*$C$65</f>
        <v>0</v>
      </c>
      <c r="WYU65" s="1366">
        <f t="shared" ref="WYU65" si="8133">WYU59*$C$64*$C$65</f>
        <v>0</v>
      </c>
      <c r="WYW65" s="1366">
        <f t="shared" ref="WYW65" si="8134">WYW59*$C$64*$C$65</f>
        <v>0</v>
      </c>
      <c r="WYY65" s="1366">
        <f t="shared" ref="WYY65" si="8135">WYY59*$C$64*$C$65</f>
        <v>0</v>
      </c>
      <c r="WZA65" s="1366">
        <f t="shared" ref="WZA65" si="8136">WZA59*$C$64*$C$65</f>
        <v>0</v>
      </c>
      <c r="WZC65" s="1366">
        <f t="shared" ref="WZC65" si="8137">WZC59*$C$64*$C$65</f>
        <v>0</v>
      </c>
      <c r="WZE65" s="1366">
        <f t="shared" ref="WZE65" si="8138">WZE59*$C$64*$C$65</f>
        <v>0</v>
      </c>
      <c r="WZG65" s="1366">
        <f t="shared" ref="WZG65" si="8139">WZG59*$C$64*$C$65</f>
        <v>0</v>
      </c>
      <c r="WZI65" s="1366">
        <f t="shared" ref="WZI65" si="8140">WZI59*$C$64*$C$65</f>
        <v>0</v>
      </c>
      <c r="WZK65" s="1366">
        <f t="shared" ref="WZK65" si="8141">WZK59*$C$64*$C$65</f>
        <v>0</v>
      </c>
      <c r="WZM65" s="1366">
        <f t="shared" ref="WZM65" si="8142">WZM59*$C$64*$C$65</f>
        <v>0</v>
      </c>
      <c r="WZO65" s="1366">
        <f t="shared" ref="WZO65" si="8143">WZO59*$C$64*$C$65</f>
        <v>0</v>
      </c>
      <c r="WZQ65" s="1366">
        <f t="shared" ref="WZQ65" si="8144">WZQ59*$C$64*$C$65</f>
        <v>0</v>
      </c>
      <c r="WZS65" s="1366">
        <f t="shared" ref="WZS65" si="8145">WZS59*$C$64*$C$65</f>
        <v>0</v>
      </c>
      <c r="WZU65" s="1366">
        <f t="shared" ref="WZU65" si="8146">WZU59*$C$64*$C$65</f>
        <v>0</v>
      </c>
      <c r="WZW65" s="1366">
        <f t="shared" ref="WZW65" si="8147">WZW59*$C$64*$C$65</f>
        <v>0</v>
      </c>
      <c r="WZY65" s="1366">
        <f t="shared" ref="WZY65" si="8148">WZY59*$C$64*$C$65</f>
        <v>0</v>
      </c>
      <c r="XAA65" s="1366">
        <f t="shared" ref="XAA65" si="8149">XAA59*$C$64*$C$65</f>
        <v>0</v>
      </c>
      <c r="XAC65" s="1366">
        <f t="shared" ref="XAC65" si="8150">XAC59*$C$64*$C$65</f>
        <v>0</v>
      </c>
      <c r="XAE65" s="1366">
        <f t="shared" ref="XAE65" si="8151">XAE59*$C$64*$C$65</f>
        <v>0</v>
      </c>
      <c r="XAG65" s="1366">
        <f t="shared" ref="XAG65" si="8152">XAG59*$C$64*$C$65</f>
        <v>0</v>
      </c>
      <c r="XAI65" s="1366">
        <f t="shared" ref="XAI65" si="8153">XAI59*$C$64*$C$65</f>
        <v>0</v>
      </c>
      <c r="XAK65" s="1366">
        <f t="shared" ref="XAK65" si="8154">XAK59*$C$64*$C$65</f>
        <v>0</v>
      </c>
      <c r="XAM65" s="1366">
        <f t="shared" ref="XAM65" si="8155">XAM59*$C$64*$C$65</f>
        <v>0</v>
      </c>
      <c r="XAO65" s="1366">
        <f t="shared" ref="XAO65" si="8156">XAO59*$C$64*$C$65</f>
        <v>0</v>
      </c>
      <c r="XAQ65" s="1366">
        <f t="shared" ref="XAQ65" si="8157">XAQ59*$C$64*$C$65</f>
        <v>0</v>
      </c>
      <c r="XAS65" s="1366">
        <f t="shared" ref="XAS65" si="8158">XAS59*$C$64*$C$65</f>
        <v>0</v>
      </c>
      <c r="XAU65" s="1366">
        <f t="shared" ref="XAU65" si="8159">XAU59*$C$64*$C$65</f>
        <v>0</v>
      </c>
      <c r="XAW65" s="1366">
        <f t="shared" ref="XAW65" si="8160">XAW59*$C$64*$C$65</f>
        <v>0</v>
      </c>
      <c r="XAY65" s="1366">
        <f t="shared" ref="XAY65" si="8161">XAY59*$C$64*$C$65</f>
        <v>0</v>
      </c>
      <c r="XBA65" s="1366">
        <f t="shared" ref="XBA65" si="8162">XBA59*$C$64*$C$65</f>
        <v>0</v>
      </c>
      <c r="XBC65" s="1366">
        <f t="shared" ref="XBC65" si="8163">XBC59*$C$64*$C$65</f>
        <v>0</v>
      </c>
      <c r="XBE65" s="1366">
        <f t="shared" ref="XBE65" si="8164">XBE59*$C$64*$C$65</f>
        <v>0</v>
      </c>
      <c r="XBG65" s="1366">
        <f t="shared" ref="XBG65" si="8165">XBG59*$C$64*$C$65</f>
        <v>0</v>
      </c>
      <c r="XBI65" s="1366">
        <f t="shared" ref="XBI65" si="8166">XBI59*$C$64*$C$65</f>
        <v>0</v>
      </c>
      <c r="XBK65" s="1366">
        <f t="shared" ref="XBK65" si="8167">XBK59*$C$64*$C$65</f>
        <v>0</v>
      </c>
      <c r="XBM65" s="1366">
        <f t="shared" ref="XBM65" si="8168">XBM59*$C$64*$C$65</f>
        <v>0</v>
      </c>
      <c r="XBO65" s="1366">
        <f t="shared" ref="XBO65" si="8169">XBO59*$C$64*$C$65</f>
        <v>0</v>
      </c>
      <c r="XBQ65" s="1366">
        <f t="shared" ref="XBQ65" si="8170">XBQ59*$C$64*$C$65</f>
        <v>0</v>
      </c>
      <c r="XBS65" s="1366">
        <f t="shared" ref="XBS65" si="8171">XBS59*$C$64*$C$65</f>
        <v>0</v>
      </c>
      <c r="XBU65" s="1366">
        <f t="shared" ref="XBU65" si="8172">XBU59*$C$64*$C$65</f>
        <v>0</v>
      </c>
      <c r="XBW65" s="1366">
        <f t="shared" ref="XBW65" si="8173">XBW59*$C$64*$C$65</f>
        <v>0</v>
      </c>
      <c r="XBY65" s="1366">
        <f t="shared" ref="XBY65" si="8174">XBY59*$C$64*$C$65</f>
        <v>0</v>
      </c>
      <c r="XCA65" s="1366">
        <f t="shared" ref="XCA65" si="8175">XCA59*$C$64*$C$65</f>
        <v>0</v>
      </c>
      <c r="XCC65" s="1366">
        <f t="shared" ref="XCC65" si="8176">XCC59*$C$64*$C$65</f>
        <v>0</v>
      </c>
      <c r="XCE65" s="1366">
        <f t="shared" ref="XCE65" si="8177">XCE59*$C$64*$C$65</f>
        <v>0</v>
      </c>
      <c r="XCG65" s="1366">
        <f t="shared" ref="XCG65" si="8178">XCG59*$C$64*$C$65</f>
        <v>0</v>
      </c>
      <c r="XCI65" s="1366">
        <f t="shared" ref="XCI65" si="8179">XCI59*$C$64*$C$65</f>
        <v>0</v>
      </c>
      <c r="XCK65" s="1366">
        <f t="shared" ref="XCK65" si="8180">XCK59*$C$64*$C$65</f>
        <v>0</v>
      </c>
      <c r="XCM65" s="1366">
        <f t="shared" ref="XCM65" si="8181">XCM59*$C$64*$C$65</f>
        <v>0</v>
      </c>
      <c r="XCO65" s="1366">
        <f t="shared" ref="XCO65" si="8182">XCO59*$C$64*$C$65</f>
        <v>0</v>
      </c>
      <c r="XCQ65" s="1366">
        <f t="shared" ref="XCQ65" si="8183">XCQ59*$C$64*$C$65</f>
        <v>0</v>
      </c>
      <c r="XCS65" s="1366">
        <f t="shared" ref="XCS65" si="8184">XCS59*$C$64*$C$65</f>
        <v>0</v>
      </c>
      <c r="XCU65" s="1366">
        <f t="shared" ref="XCU65" si="8185">XCU59*$C$64*$C$65</f>
        <v>0</v>
      </c>
      <c r="XCW65" s="1366">
        <f t="shared" ref="XCW65" si="8186">XCW59*$C$64*$C$65</f>
        <v>0</v>
      </c>
      <c r="XCY65" s="1366">
        <f t="shared" ref="XCY65" si="8187">XCY59*$C$64*$C$65</f>
        <v>0</v>
      </c>
      <c r="XDA65" s="1366">
        <f t="shared" ref="XDA65" si="8188">XDA59*$C$64*$C$65</f>
        <v>0</v>
      </c>
      <c r="XDC65" s="1366">
        <f t="shared" ref="XDC65" si="8189">XDC59*$C$64*$C$65</f>
        <v>0</v>
      </c>
      <c r="XDE65" s="1366">
        <f t="shared" ref="XDE65" si="8190">XDE59*$C$64*$C$65</f>
        <v>0</v>
      </c>
      <c r="XDG65" s="1366">
        <f t="shared" ref="XDG65" si="8191">XDG59*$C$64*$C$65</f>
        <v>0</v>
      </c>
      <c r="XDI65" s="1366">
        <f t="shared" ref="XDI65" si="8192">XDI59*$C$64*$C$65</f>
        <v>0</v>
      </c>
      <c r="XDK65" s="1366">
        <f t="shared" ref="XDK65" si="8193">XDK59*$C$64*$C$65</f>
        <v>0</v>
      </c>
      <c r="XDM65" s="1366">
        <f t="shared" ref="XDM65" si="8194">XDM59*$C$64*$C$65</f>
        <v>0</v>
      </c>
      <c r="XDO65" s="1366">
        <f t="shared" ref="XDO65" si="8195">XDO59*$C$64*$C$65</f>
        <v>0</v>
      </c>
      <c r="XDQ65" s="1366">
        <f t="shared" ref="XDQ65" si="8196">XDQ59*$C$64*$C$65</f>
        <v>0</v>
      </c>
      <c r="XDS65" s="1366">
        <f t="shared" ref="XDS65" si="8197">XDS59*$C$64*$C$65</f>
        <v>0</v>
      </c>
      <c r="XDU65" s="1366">
        <f t="shared" ref="XDU65" si="8198">XDU59*$C$64*$C$65</f>
        <v>0</v>
      </c>
      <c r="XDW65" s="1366">
        <f t="shared" ref="XDW65" si="8199">XDW59*$C$64*$C$65</f>
        <v>0</v>
      </c>
      <c r="XDY65" s="1366">
        <f t="shared" ref="XDY65" si="8200">XDY59*$C$64*$C$65</f>
        <v>0</v>
      </c>
      <c r="XEA65" s="1366">
        <f t="shared" ref="XEA65" si="8201">XEA59*$C$64*$C$65</f>
        <v>0</v>
      </c>
      <c r="XEC65" s="1366">
        <f t="shared" ref="XEC65" si="8202">XEC59*$C$64*$C$65</f>
        <v>0</v>
      </c>
      <c r="XEE65" s="1366">
        <f t="shared" ref="XEE65" si="8203">XEE59*$C$64*$C$65</f>
        <v>0</v>
      </c>
      <c r="XEG65" s="1366">
        <f t="shared" ref="XEG65" si="8204">XEG59*$C$64*$C$65</f>
        <v>0</v>
      </c>
      <c r="XEI65" s="1366">
        <f t="shared" ref="XEI65" si="8205">XEI59*$C$64*$C$65</f>
        <v>0</v>
      </c>
      <c r="XEK65" s="1366">
        <f t="shared" ref="XEK65" si="8206">XEK59*$C$64*$C$65</f>
        <v>0</v>
      </c>
      <c r="XEM65" s="1366">
        <f t="shared" ref="XEM65" si="8207">XEM59*$C$64*$C$65</f>
        <v>0</v>
      </c>
      <c r="XEO65" s="1366">
        <f t="shared" ref="XEO65" si="8208">XEO59*$C$64*$C$65</f>
        <v>0</v>
      </c>
      <c r="XEQ65" s="1366">
        <f t="shared" ref="XEQ65" si="8209">XEQ59*$C$64*$C$65</f>
        <v>0</v>
      </c>
      <c r="XES65" s="1366">
        <f t="shared" ref="XES65" si="8210">XES59*$C$64*$C$65</f>
        <v>0</v>
      </c>
      <c r="XEU65" s="1366">
        <f t="shared" ref="XEU65" si="8211">XEU59*$C$64*$C$65</f>
        <v>0</v>
      </c>
      <c r="XEW65" s="1366">
        <f t="shared" ref="XEW65" si="8212">XEW59*$C$64*$C$65</f>
        <v>0</v>
      </c>
      <c r="XEY65" s="1366">
        <f t="shared" ref="XEY65" si="8213">XEY59*$C$64*$C$65</f>
        <v>0</v>
      </c>
      <c r="XFA65" s="1366">
        <f t="shared" ref="XFA65" si="8214">XFA59*$C$64*$C$65</f>
        <v>0</v>
      </c>
      <c r="XFC65" s="1366">
        <f t="shared" ref="XFC65" si="8215">XFC59*$C$64*$C$65</f>
        <v>0</v>
      </c>
    </row>
    <row r="66" spans="1:1023 1025:2047 2049:3071 3073:4095 4097:5119 5121:6143 6145:7167 7169:8191 8193:9215 9217:10239 10241:11263 11265:12287 12289:13311 13313:14335 14337:15359 15361:16383" s="580" customFormat="1">
      <c r="A66" s="609" t="str">
        <f>Application!C634</f>
        <v xml:space="preserve">Housing Relinquished Fund Corp (HRFC) </v>
      </c>
      <c r="B66" s="610"/>
      <c r="C66" s="1517">
        <f>Application!AO634/(Application!AO634+Application!AO633)</f>
        <v>0.2857142857142857</v>
      </c>
      <c r="D66" s="589"/>
      <c r="E66" s="609">
        <f>E59*$C$64*$C$66</f>
        <v>1728.9253047699374</v>
      </c>
      <c r="G66" s="1366">
        <f>G59*$C$64*$C$66</f>
        <v>2336.0560190556403</v>
      </c>
      <c r="I66" s="1366">
        <f t="shared" ref="I66" si="8216">I59*$C$64*$C$66</f>
        <v>2936.7622011984845</v>
      </c>
      <c r="K66" s="1366">
        <f t="shared" ref="K66" si="8217">K59*$C$64*$C$66</f>
        <v>3530.1295506091969</v>
      </c>
      <c r="M66" s="1366">
        <f t="shared" ref="M66" si="8218">M59*$C$64*$C$66</f>
        <v>4115.1946131644481</v>
      </c>
      <c r="O66" s="1366">
        <f t="shared" ref="O66" si="8219">O59*$C$64*$C$66</f>
        <v>4690.9426347132485</v>
      </c>
      <c r="Q66" s="1366">
        <f t="shared" ref="Q66" si="8220">Q59*$C$64*$C$66</f>
        <v>5256.3053288884912</v>
      </c>
      <c r="S66" s="1366">
        <f t="shared" ref="S66" si="8221">S59*$C$64*$C$66</f>
        <v>5810.1585559625119</v>
      </c>
      <c r="U66" s="1366">
        <f t="shared" ref="U66" si="8222">U59*$C$64*$C$66</f>
        <v>6351.3199093662051</v>
      </c>
      <c r="W66" s="1366">
        <f t="shared" ref="W66" si="8223">W59*$C$64*$C$66</f>
        <v>6878.5462063635578</v>
      </c>
      <c r="Y66" s="1366">
        <f t="shared" ref="Y66" si="8224">Y59*$C$64*$C$66</f>
        <v>7390.5308792479382</v>
      </c>
      <c r="AA66" s="1366">
        <f t="shared" ref="AA66" si="8225">AA59*$C$64*$C$66</f>
        <v>7885.9012632877539</v>
      </c>
      <c r="AC66" s="1366">
        <f t="shared" ref="AC66" si="8226">AC59*$C$64*$C$66</f>
        <v>8363.2157775137493</v>
      </c>
      <c r="AE66" s="1366">
        <f t="shared" ref="AE66" si="8227">AE59*$C$64*$C$66</f>
        <v>8820.9609942945317</v>
      </c>
      <c r="AG66" s="1366">
        <f t="shared" ref="AG66" si="8228">AG59*$C$64*$C$66</f>
        <v>9257.5485934967819</v>
      </c>
      <c r="AI66" s="1366">
        <f t="shared" ref="AI66" si="8229">AI59*$C$64*$C$66</f>
        <v>0</v>
      </c>
      <c r="AK66" s="1366">
        <f t="shared" ref="AK66" si="8230">AK59*$C$64*$C$66</f>
        <v>0</v>
      </c>
      <c r="AM66" s="1366">
        <f t="shared" ref="AM66" si="8231">AM59*$C$64*$C$66</f>
        <v>0</v>
      </c>
      <c r="AO66" s="1366">
        <f t="shared" ref="AO66" si="8232">AO59*$C$64*$C$66</f>
        <v>0</v>
      </c>
      <c r="AQ66" s="1366">
        <f t="shared" ref="AQ66" si="8233">AQ59*$C$64*$C$66</f>
        <v>0</v>
      </c>
      <c r="AS66" s="1366">
        <f t="shared" ref="AS66" si="8234">AS59*$C$64*$C$66</f>
        <v>0</v>
      </c>
      <c r="AU66" s="1366">
        <f t="shared" ref="AU66" si="8235">AU59*$C$64*$C$66</f>
        <v>0</v>
      </c>
      <c r="AW66" s="1366">
        <f t="shared" ref="AW66" si="8236">AW59*$C$64*$C$66</f>
        <v>0</v>
      </c>
      <c r="AY66" s="1366">
        <f t="shared" ref="AY66" si="8237">AY59*$C$64*$C$66</f>
        <v>0</v>
      </c>
      <c r="BA66" s="1366">
        <f t="shared" ref="BA66" si="8238">BA59*$C$64*$C$66</f>
        <v>0</v>
      </c>
      <c r="BC66" s="1366">
        <f t="shared" ref="BC66" si="8239">BC59*$C$64*$C$66</f>
        <v>0</v>
      </c>
      <c r="BE66" s="1366">
        <f t="shared" ref="BE66" si="8240">BE59*$C$64*$C$66</f>
        <v>0</v>
      </c>
      <c r="BG66" s="1366">
        <f t="shared" ref="BG66" si="8241">BG59*$C$64*$C$66</f>
        <v>0</v>
      </c>
      <c r="BI66" s="1366">
        <f t="shared" ref="BI66" si="8242">BI59*$C$64*$C$66</f>
        <v>0</v>
      </c>
      <c r="BK66" s="1366">
        <f t="shared" ref="BK66" si="8243">BK59*$C$64*$C$66</f>
        <v>0</v>
      </c>
      <c r="BM66" s="1366">
        <f t="shared" ref="BM66" si="8244">BM59*$C$64*$C$66</f>
        <v>0</v>
      </c>
      <c r="BO66" s="1366">
        <f t="shared" ref="BO66" si="8245">BO59*$C$64*$C$66</f>
        <v>0</v>
      </c>
      <c r="BQ66" s="1366">
        <f t="shared" ref="BQ66" si="8246">BQ59*$C$64*$C$66</f>
        <v>0</v>
      </c>
      <c r="BS66" s="1366">
        <f t="shared" ref="BS66" si="8247">BS59*$C$64*$C$66</f>
        <v>0</v>
      </c>
      <c r="BU66" s="1366">
        <f t="shared" ref="BU66" si="8248">BU59*$C$64*$C$66</f>
        <v>0</v>
      </c>
      <c r="BW66" s="1366">
        <f t="shared" ref="BW66" si="8249">BW59*$C$64*$C$66</f>
        <v>0</v>
      </c>
      <c r="BY66" s="1366">
        <f t="shared" ref="BY66" si="8250">BY59*$C$64*$C$66</f>
        <v>0</v>
      </c>
      <c r="CA66" s="1366">
        <f t="shared" ref="CA66" si="8251">CA59*$C$64*$C$66</f>
        <v>0</v>
      </c>
      <c r="CC66" s="1366">
        <f t="shared" ref="CC66" si="8252">CC59*$C$64*$C$66</f>
        <v>0</v>
      </c>
      <c r="CE66" s="1366">
        <f t="shared" ref="CE66" si="8253">CE59*$C$64*$C$66</f>
        <v>0</v>
      </c>
      <c r="CG66" s="1366">
        <f t="shared" ref="CG66" si="8254">CG59*$C$64*$C$66</f>
        <v>0</v>
      </c>
      <c r="CI66" s="1366">
        <f t="shared" ref="CI66" si="8255">CI59*$C$64*$C$66</f>
        <v>0</v>
      </c>
      <c r="CK66" s="1366">
        <f t="shared" ref="CK66" si="8256">CK59*$C$64*$C$66</f>
        <v>0</v>
      </c>
      <c r="CM66" s="1366">
        <f t="shared" ref="CM66" si="8257">CM59*$C$64*$C$66</f>
        <v>0</v>
      </c>
      <c r="CO66" s="1366">
        <f t="shared" ref="CO66" si="8258">CO59*$C$64*$C$66</f>
        <v>0</v>
      </c>
      <c r="CQ66" s="1366">
        <f t="shared" ref="CQ66" si="8259">CQ59*$C$64*$C$66</f>
        <v>0</v>
      </c>
      <c r="CS66" s="1366">
        <f t="shared" ref="CS66" si="8260">CS59*$C$64*$C$66</f>
        <v>0</v>
      </c>
      <c r="CU66" s="1366">
        <f t="shared" ref="CU66" si="8261">CU59*$C$64*$C$66</f>
        <v>0</v>
      </c>
      <c r="CW66" s="1366">
        <f t="shared" ref="CW66" si="8262">CW59*$C$64*$C$66</f>
        <v>0</v>
      </c>
      <c r="CY66" s="1366">
        <f t="shared" ref="CY66" si="8263">CY59*$C$64*$C$66</f>
        <v>0</v>
      </c>
      <c r="DA66" s="1366">
        <f t="shared" ref="DA66" si="8264">DA59*$C$64*$C$66</f>
        <v>0</v>
      </c>
      <c r="DC66" s="1366">
        <f t="shared" ref="DC66" si="8265">DC59*$C$64*$C$66</f>
        <v>0</v>
      </c>
      <c r="DE66" s="1366">
        <f t="shared" ref="DE66" si="8266">DE59*$C$64*$C$66</f>
        <v>0</v>
      </c>
      <c r="DG66" s="1366">
        <f t="shared" ref="DG66" si="8267">DG59*$C$64*$C$66</f>
        <v>0</v>
      </c>
      <c r="DI66" s="1366">
        <f t="shared" ref="DI66" si="8268">DI59*$C$64*$C$66</f>
        <v>0</v>
      </c>
      <c r="DK66" s="1366">
        <f t="shared" ref="DK66" si="8269">DK59*$C$64*$C$66</f>
        <v>0</v>
      </c>
      <c r="DM66" s="1366">
        <f t="shared" ref="DM66" si="8270">DM59*$C$64*$C$66</f>
        <v>0</v>
      </c>
      <c r="DO66" s="1366">
        <f t="shared" ref="DO66" si="8271">DO59*$C$64*$C$66</f>
        <v>0</v>
      </c>
      <c r="DQ66" s="1366">
        <f t="shared" ref="DQ66" si="8272">DQ59*$C$64*$C$66</f>
        <v>0</v>
      </c>
      <c r="DS66" s="1366">
        <f t="shared" ref="DS66" si="8273">DS59*$C$64*$C$66</f>
        <v>0</v>
      </c>
      <c r="DU66" s="1366">
        <f t="shared" ref="DU66" si="8274">DU59*$C$64*$C$66</f>
        <v>0</v>
      </c>
      <c r="DW66" s="1366">
        <f t="shared" ref="DW66" si="8275">DW59*$C$64*$C$66</f>
        <v>0</v>
      </c>
      <c r="DY66" s="1366">
        <f t="shared" ref="DY66" si="8276">DY59*$C$64*$C$66</f>
        <v>0</v>
      </c>
      <c r="EA66" s="1366">
        <f t="shared" ref="EA66" si="8277">EA59*$C$64*$C$66</f>
        <v>0</v>
      </c>
      <c r="EC66" s="1366">
        <f t="shared" ref="EC66" si="8278">EC59*$C$64*$C$66</f>
        <v>0</v>
      </c>
      <c r="EE66" s="1366">
        <f t="shared" ref="EE66" si="8279">EE59*$C$64*$C$66</f>
        <v>0</v>
      </c>
      <c r="EG66" s="1366">
        <f t="shared" ref="EG66" si="8280">EG59*$C$64*$C$66</f>
        <v>0</v>
      </c>
      <c r="EI66" s="1366">
        <f t="shared" ref="EI66" si="8281">EI59*$C$64*$C$66</f>
        <v>0</v>
      </c>
      <c r="EK66" s="1366">
        <f t="shared" ref="EK66" si="8282">EK59*$C$64*$C$66</f>
        <v>0</v>
      </c>
      <c r="EM66" s="1366">
        <f t="shared" ref="EM66" si="8283">EM59*$C$64*$C$66</f>
        <v>0</v>
      </c>
      <c r="EO66" s="1366">
        <f t="shared" ref="EO66" si="8284">EO59*$C$64*$C$66</f>
        <v>0</v>
      </c>
      <c r="EQ66" s="1366">
        <f t="shared" ref="EQ66" si="8285">EQ59*$C$64*$C$66</f>
        <v>0</v>
      </c>
      <c r="ES66" s="1366">
        <f t="shared" ref="ES66" si="8286">ES59*$C$64*$C$66</f>
        <v>0</v>
      </c>
      <c r="EU66" s="1366">
        <f t="shared" ref="EU66" si="8287">EU59*$C$64*$C$66</f>
        <v>0</v>
      </c>
      <c r="EW66" s="1366">
        <f t="shared" ref="EW66" si="8288">EW59*$C$64*$C$66</f>
        <v>0</v>
      </c>
      <c r="EY66" s="1366">
        <f t="shared" ref="EY66" si="8289">EY59*$C$64*$C$66</f>
        <v>0</v>
      </c>
      <c r="FA66" s="1366">
        <f t="shared" ref="FA66" si="8290">FA59*$C$64*$C$66</f>
        <v>0</v>
      </c>
      <c r="FC66" s="1366">
        <f t="shared" ref="FC66" si="8291">FC59*$C$64*$C$66</f>
        <v>0</v>
      </c>
      <c r="FE66" s="1366">
        <f t="shared" ref="FE66" si="8292">FE59*$C$64*$C$66</f>
        <v>0</v>
      </c>
      <c r="FG66" s="1366">
        <f t="shared" ref="FG66" si="8293">FG59*$C$64*$C$66</f>
        <v>0</v>
      </c>
      <c r="FI66" s="1366">
        <f t="shared" ref="FI66" si="8294">FI59*$C$64*$C$66</f>
        <v>0</v>
      </c>
      <c r="FK66" s="1366">
        <f t="shared" ref="FK66" si="8295">FK59*$C$64*$C$66</f>
        <v>0</v>
      </c>
      <c r="FM66" s="1366">
        <f t="shared" ref="FM66" si="8296">FM59*$C$64*$C$66</f>
        <v>0</v>
      </c>
      <c r="FO66" s="1366">
        <f t="shared" ref="FO66" si="8297">FO59*$C$64*$C$66</f>
        <v>0</v>
      </c>
      <c r="FQ66" s="1366">
        <f t="shared" ref="FQ66" si="8298">FQ59*$C$64*$C$66</f>
        <v>0</v>
      </c>
      <c r="FS66" s="1366">
        <f t="shared" ref="FS66" si="8299">FS59*$C$64*$C$66</f>
        <v>0</v>
      </c>
      <c r="FU66" s="1366">
        <f t="shared" ref="FU66" si="8300">FU59*$C$64*$C$66</f>
        <v>0</v>
      </c>
      <c r="FW66" s="1366">
        <f t="shared" ref="FW66" si="8301">FW59*$C$64*$C$66</f>
        <v>0</v>
      </c>
      <c r="FY66" s="1366">
        <f t="shared" ref="FY66" si="8302">FY59*$C$64*$C$66</f>
        <v>0</v>
      </c>
      <c r="GA66" s="1366">
        <f t="shared" ref="GA66" si="8303">GA59*$C$64*$C$66</f>
        <v>0</v>
      </c>
      <c r="GC66" s="1366">
        <f t="shared" ref="GC66" si="8304">GC59*$C$64*$C$66</f>
        <v>0</v>
      </c>
      <c r="GE66" s="1366">
        <f t="shared" ref="GE66" si="8305">GE59*$C$64*$C$66</f>
        <v>0</v>
      </c>
      <c r="GG66" s="1366">
        <f t="shared" ref="GG66" si="8306">GG59*$C$64*$C$66</f>
        <v>0</v>
      </c>
      <c r="GI66" s="1366">
        <f t="shared" ref="GI66" si="8307">GI59*$C$64*$C$66</f>
        <v>0</v>
      </c>
      <c r="GK66" s="1366">
        <f t="shared" ref="GK66" si="8308">GK59*$C$64*$C$66</f>
        <v>0</v>
      </c>
      <c r="GM66" s="1366">
        <f t="shared" ref="GM66" si="8309">GM59*$C$64*$C$66</f>
        <v>0</v>
      </c>
      <c r="GO66" s="1366">
        <f t="shared" ref="GO66" si="8310">GO59*$C$64*$C$66</f>
        <v>0</v>
      </c>
      <c r="GQ66" s="1366">
        <f t="shared" ref="GQ66" si="8311">GQ59*$C$64*$C$66</f>
        <v>0</v>
      </c>
      <c r="GS66" s="1366">
        <f t="shared" ref="GS66" si="8312">GS59*$C$64*$C$66</f>
        <v>0</v>
      </c>
      <c r="GU66" s="1366">
        <f t="shared" ref="GU66" si="8313">GU59*$C$64*$C$66</f>
        <v>0</v>
      </c>
      <c r="GW66" s="1366">
        <f t="shared" ref="GW66" si="8314">GW59*$C$64*$C$66</f>
        <v>0</v>
      </c>
      <c r="GY66" s="1366">
        <f t="shared" ref="GY66" si="8315">GY59*$C$64*$C$66</f>
        <v>0</v>
      </c>
      <c r="HA66" s="1366">
        <f t="shared" ref="HA66" si="8316">HA59*$C$64*$C$66</f>
        <v>0</v>
      </c>
      <c r="HC66" s="1366">
        <f t="shared" ref="HC66" si="8317">HC59*$C$64*$C$66</f>
        <v>0</v>
      </c>
      <c r="HE66" s="1366">
        <f t="shared" ref="HE66" si="8318">HE59*$C$64*$C$66</f>
        <v>0</v>
      </c>
      <c r="HG66" s="1366">
        <f t="shared" ref="HG66" si="8319">HG59*$C$64*$C$66</f>
        <v>0</v>
      </c>
      <c r="HI66" s="1366">
        <f t="shared" ref="HI66" si="8320">HI59*$C$64*$C$66</f>
        <v>0</v>
      </c>
      <c r="HK66" s="1366">
        <f t="shared" ref="HK66" si="8321">HK59*$C$64*$C$66</f>
        <v>0</v>
      </c>
      <c r="HM66" s="1366">
        <f t="shared" ref="HM66" si="8322">HM59*$C$64*$C$66</f>
        <v>0</v>
      </c>
      <c r="HO66" s="1366">
        <f t="shared" ref="HO66" si="8323">HO59*$C$64*$C$66</f>
        <v>0</v>
      </c>
      <c r="HQ66" s="1366">
        <f t="shared" ref="HQ66" si="8324">HQ59*$C$64*$C$66</f>
        <v>0</v>
      </c>
      <c r="HS66" s="1366">
        <f t="shared" ref="HS66" si="8325">HS59*$C$64*$C$66</f>
        <v>0</v>
      </c>
      <c r="HU66" s="1366">
        <f t="shared" ref="HU66" si="8326">HU59*$C$64*$C$66</f>
        <v>0</v>
      </c>
      <c r="HW66" s="1366">
        <f t="shared" ref="HW66" si="8327">HW59*$C$64*$C$66</f>
        <v>0</v>
      </c>
      <c r="HY66" s="1366">
        <f t="shared" ref="HY66" si="8328">HY59*$C$64*$C$66</f>
        <v>0</v>
      </c>
      <c r="IA66" s="1366">
        <f t="shared" ref="IA66" si="8329">IA59*$C$64*$C$66</f>
        <v>0</v>
      </c>
      <c r="IC66" s="1366">
        <f t="shared" ref="IC66" si="8330">IC59*$C$64*$C$66</f>
        <v>0</v>
      </c>
      <c r="IE66" s="1366">
        <f t="shared" ref="IE66" si="8331">IE59*$C$64*$C$66</f>
        <v>0</v>
      </c>
      <c r="IG66" s="1366">
        <f t="shared" ref="IG66" si="8332">IG59*$C$64*$C$66</f>
        <v>0</v>
      </c>
      <c r="II66" s="1366">
        <f t="shared" ref="II66" si="8333">II59*$C$64*$C$66</f>
        <v>0</v>
      </c>
      <c r="IK66" s="1366">
        <f t="shared" ref="IK66" si="8334">IK59*$C$64*$C$66</f>
        <v>0</v>
      </c>
      <c r="IM66" s="1366">
        <f t="shared" ref="IM66" si="8335">IM59*$C$64*$C$66</f>
        <v>0</v>
      </c>
      <c r="IO66" s="1366">
        <f t="shared" ref="IO66" si="8336">IO59*$C$64*$C$66</f>
        <v>0</v>
      </c>
      <c r="IQ66" s="1366">
        <f t="shared" ref="IQ66" si="8337">IQ59*$C$64*$C$66</f>
        <v>0</v>
      </c>
      <c r="IS66" s="1366">
        <f t="shared" ref="IS66" si="8338">IS59*$C$64*$C$66</f>
        <v>0</v>
      </c>
      <c r="IU66" s="1366">
        <f t="shared" ref="IU66" si="8339">IU59*$C$64*$C$66</f>
        <v>0</v>
      </c>
      <c r="IW66" s="1366">
        <f t="shared" ref="IW66" si="8340">IW59*$C$64*$C$66</f>
        <v>0</v>
      </c>
      <c r="IY66" s="1366">
        <f t="shared" ref="IY66" si="8341">IY59*$C$64*$C$66</f>
        <v>0</v>
      </c>
      <c r="JA66" s="1366">
        <f t="shared" ref="JA66" si="8342">JA59*$C$64*$C$66</f>
        <v>0</v>
      </c>
      <c r="JC66" s="1366">
        <f t="shared" ref="JC66" si="8343">JC59*$C$64*$C$66</f>
        <v>0</v>
      </c>
      <c r="JE66" s="1366">
        <f t="shared" ref="JE66" si="8344">JE59*$C$64*$C$66</f>
        <v>0</v>
      </c>
      <c r="JG66" s="1366">
        <f t="shared" ref="JG66" si="8345">JG59*$C$64*$C$66</f>
        <v>0</v>
      </c>
      <c r="JI66" s="1366">
        <f t="shared" ref="JI66" si="8346">JI59*$C$64*$C$66</f>
        <v>0</v>
      </c>
      <c r="JK66" s="1366">
        <f t="shared" ref="JK66" si="8347">JK59*$C$64*$C$66</f>
        <v>0</v>
      </c>
      <c r="JM66" s="1366">
        <f t="shared" ref="JM66" si="8348">JM59*$C$64*$C$66</f>
        <v>0</v>
      </c>
      <c r="JO66" s="1366">
        <f t="shared" ref="JO66" si="8349">JO59*$C$64*$C$66</f>
        <v>0</v>
      </c>
      <c r="JQ66" s="1366">
        <f t="shared" ref="JQ66" si="8350">JQ59*$C$64*$C$66</f>
        <v>0</v>
      </c>
      <c r="JS66" s="1366">
        <f t="shared" ref="JS66" si="8351">JS59*$C$64*$C$66</f>
        <v>0</v>
      </c>
      <c r="JU66" s="1366">
        <f t="shared" ref="JU66" si="8352">JU59*$C$64*$C$66</f>
        <v>0</v>
      </c>
      <c r="JW66" s="1366">
        <f t="shared" ref="JW66" si="8353">JW59*$C$64*$C$66</f>
        <v>0</v>
      </c>
      <c r="JY66" s="1366">
        <f t="shared" ref="JY66" si="8354">JY59*$C$64*$C$66</f>
        <v>0</v>
      </c>
      <c r="KA66" s="1366">
        <f t="shared" ref="KA66" si="8355">KA59*$C$64*$C$66</f>
        <v>0</v>
      </c>
      <c r="KC66" s="1366">
        <f t="shared" ref="KC66" si="8356">KC59*$C$64*$C$66</f>
        <v>0</v>
      </c>
      <c r="KE66" s="1366">
        <f t="shared" ref="KE66" si="8357">KE59*$C$64*$C$66</f>
        <v>0</v>
      </c>
      <c r="KG66" s="1366">
        <f t="shared" ref="KG66" si="8358">KG59*$C$64*$C$66</f>
        <v>0</v>
      </c>
      <c r="KI66" s="1366">
        <f t="shared" ref="KI66" si="8359">KI59*$C$64*$C$66</f>
        <v>0</v>
      </c>
      <c r="KK66" s="1366">
        <f t="shared" ref="KK66" si="8360">KK59*$C$64*$C$66</f>
        <v>0</v>
      </c>
      <c r="KM66" s="1366">
        <f t="shared" ref="KM66" si="8361">KM59*$C$64*$C$66</f>
        <v>0</v>
      </c>
      <c r="KO66" s="1366">
        <f t="shared" ref="KO66" si="8362">KO59*$C$64*$C$66</f>
        <v>0</v>
      </c>
      <c r="KQ66" s="1366">
        <f t="shared" ref="KQ66" si="8363">KQ59*$C$64*$C$66</f>
        <v>0</v>
      </c>
      <c r="KS66" s="1366">
        <f t="shared" ref="KS66" si="8364">KS59*$C$64*$C$66</f>
        <v>0</v>
      </c>
      <c r="KU66" s="1366">
        <f t="shared" ref="KU66" si="8365">KU59*$C$64*$C$66</f>
        <v>0</v>
      </c>
      <c r="KW66" s="1366">
        <f t="shared" ref="KW66" si="8366">KW59*$C$64*$C$66</f>
        <v>0</v>
      </c>
      <c r="KY66" s="1366">
        <f t="shared" ref="KY66" si="8367">KY59*$C$64*$C$66</f>
        <v>0</v>
      </c>
      <c r="LA66" s="1366">
        <f t="shared" ref="LA66" si="8368">LA59*$C$64*$C$66</f>
        <v>0</v>
      </c>
      <c r="LC66" s="1366">
        <f t="shared" ref="LC66" si="8369">LC59*$C$64*$C$66</f>
        <v>0</v>
      </c>
      <c r="LE66" s="1366">
        <f t="shared" ref="LE66" si="8370">LE59*$C$64*$C$66</f>
        <v>0</v>
      </c>
      <c r="LG66" s="1366">
        <f t="shared" ref="LG66" si="8371">LG59*$C$64*$C$66</f>
        <v>0</v>
      </c>
      <c r="LI66" s="1366">
        <f t="shared" ref="LI66" si="8372">LI59*$C$64*$C$66</f>
        <v>0</v>
      </c>
      <c r="LK66" s="1366">
        <f t="shared" ref="LK66" si="8373">LK59*$C$64*$C$66</f>
        <v>0</v>
      </c>
      <c r="LM66" s="1366">
        <f t="shared" ref="LM66" si="8374">LM59*$C$64*$C$66</f>
        <v>0</v>
      </c>
      <c r="LO66" s="1366">
        <f t="shared" ref="LO66" si="8375">LO59*$C$64*$C$66</f>
        <v>0</v>
      </c>
      <c r="LQ66" s="1366">
        <f t="shared" ref="LQ66" si="8376">LQ59*$C$64*$C$66</f>
        <v>0</v>
      </c>
      <c r="LS66" s="1366">
        <f t="shared" ref="LS66" si="8377">LS59*$C$64*$C$66</f>
        <v>0</v>
      </c>
      <c r="LU66" s="1366">
        <f t="shared" ref="LU66" si="8378">LU59*$C$64*$C$66</f>
        <v>0</v>
      </c>
      <c r="LW66" s="1366">
        <f t="shared" ref="LW66" si="8379">LW59*$C$64*$C$66</f>
        <v>0</v>
      </c>
      <c r="LY66" s="1366">
        <f t="shared" ref="LY66" si="8380">LY59*$C$64*$C$66</f>
        <v>0</v>
      </c>
      <c r="MA66" s="1366">
        <f t="shared" ref="MA66" si="8381">MA59*$C$64*$C$66</f>
        <v>0</v>
      </c>
      <c r="MC66" s="1366">
        <f t="shared" ref="MC66" si="8382">MC59*$C$64*$C$66</f>
        <v>0</v>
      </c>
      <c r="ME66" s="1366">
        <f t="shared" ref="ME66" si="8383">ME59*$C$64*$C$66</f>
        <v>0</v>
      </c>
      <c r="MG66" s="1366">
        <f t="shared" ref="MG66" si="8384">MG59*$C$64*$C$66</f>
        <v>0</v>
      </c>
      <c r="MI66" s="1366">
        <f t="shared" ref="MI66" si="8385">MI59*$C$64*$C$66</f>
        <v>0</v>
      </c>
      <c r="MK66" s="1366">
        <f t="shared" ref="MK66" si="8386">MK59*$C$64*$C$66</f>
        <v>0</v>
      </c>
      <c r="MM66" s="1366">
        <f t="shared" ref="MM66" si="8387">MM59*$C$64*$C$66</f>
        <v>0</v>
      </c>
      <c r="MO66" s="1366">
        <f t="shared" ref="MO66" si="8388">MO59*$C$64*$C$66</f>
        <v>0</v>
      </c>
      <c r="MQ66" s="1366">
        <f t="shared" ref="MQ66" si="8389">MQ59*$C$64*$C$66</f>
        <v>0</v>
      </c>
      <c r="MS66" s="1366">
        <f t="shared" ref="MS66" si="8390">MS59*$C$64*$C$66</f>
        <v>0</v>
      </c>
      <c r="MU66" s="1366">
        <f t="shared" ref="MU66" si="8391">MU59*$C$64*$C$66</f>
        <v>0</v>
      </c>
      <c r="MW66" s="1366">
        <f t="shared" ref="MW66" si="8392">MW59*$C$64*$C$66</f>
        <v>0</v>
      </c>
      <c r="MY66" s="1366">
        <f t="shared" ref="MY66" si="8393">MY59*$C$64*$C$66</f>
        <v>0</v>
      </c>
      <c r="NA66" s="1366">
        <f t="shared" ref="NA66" si="8394">NA59*$C$64*$C$66</f>
        <v>0</v>
      </c>
      <c r="NC66" s="1366">
        <f t="shared" ref="NC66" si="8395">NC59*$C$64*$C$66</f>
        <v>0</v>
      </c>
      <c r="NE66" s="1366">
        <f t="shared" ref="NE66" si="8396">NE59*$C$64*$C$66</f>
        <v>0</v>
      </c>
      <c r="NG66" s="1366">
        <f t="shared" ref="NG66" si="8397">NG59*$C$64*$C$66</f>
        <v>0</v>
      </c>
      <c r="NI66" s="1366">
        <f t="shared" ref="NI66" si="8398">NI59*$C$64*$C$66</f>
        <v>0</v>
      </c>
      <c r="NK66" s="1366">
        <f t="shared" ref="NK66" si="8399">NK59*$C$64*$C$66</f>
        <v>0</v>
      </c>
      <c r="NM66" s="1366">
        <f t="shared" ref="NM66" si="8400">NM59*$C$64*$C$66</f>
        <v>0</v>
      </c>
      <c r="NO66" s="1366">
        <f t="shared" ref="NO66" si="8401">NO59*$C$64*$C$66</f>
        <v>0</v>
      </c>
      <c r="NQ66" s="1366">
        <f t="shared" ref="NQ66" si="8402">NQ59*$C$64*$C$66</f>
        <v>0</v>
      </c>
      <c r="NS66" s="1366">
        <f t="shared" ref="NS66" si="8403">NS59*$C$64*$C$66</f>
        <v>0</v>
      </c>
      <c r="NU66" s="1366">
        <f t="shared" ref="NU66" si="8404">NU59*$C$64*$C$66</f>
        <v>0</v>
      </c>
      <c r="NW66" s="1366">
        <f t="shared" ref="NW66" si="8405">NW59*$C$64*$C$66</f>
        <v>0</v>
      </c>
      <c r="NY66" s="1366">
        <f t="shared" ref="NY66" si="8406">NY59*$C$64*$C$66</f>
        <v>0</v>
      </c>
      <c r="OA66" s="1366">
        <f t="shared" ref="OA66" si="8407">OA59*$C$64*$C$66</f>
        <v>0</v>
      </c>
      <c r="OC66" s="1366">
        <f t="shared" ref="OC66" si="8408">OC59*$C$64*$C$66</f>
        <v>0</v>
      </c>
      <c r="OE66" s="1366">
        <f t="shared" ref="OE66" si="8409">OE59*$C$64*$C$66</f>
        <v>0</v>
      </c>
      <c r="OG66" s="1366">
        <f t="shared" ref="OG66" si="8410">OG59*$C$64*$C$66</f>
        <v>0</v>
      </c>
      <c r="OI66" s="1366">
        <f t="shared" ref="OI66" si="8411">OI59*$C$64*$C$66</f>
        <v>0</v>
      </c>
      <c r="OK66" s="1366">
        <f t="shared" ref="OK66" si="8412">OK59*$C$64*$C$66</f>
        <v>0</v>
      </c>
      <c r="OM66" s="1366">
        <f t="shared" ref="OM66" si="8413">OM59*$C$64*$C$66</f>
        <v>0</v>
      </c>
      <c r="OO66" s="1366">
        <f t="shared" ref="OO66" si="8414">OO59*$C$64*$C$66</f>
        <v>0</v>
      </c>
      <c r="OQ66" s="1366">
        <f t="shared" ref="OQ66" si="8415">OQ59*$C$64*$C$66</f>
        <v>0</v>
      </c>
      <c r="OS66" s="1366">
        <f t="shared" ref="OS66" si="8416">OS59*$C$64*$C$66</f>
        <v>0</v>
      </c>
      <c r="OU66" s="1366">
        <f t="shared" ref="OU66" si="8417">OU59*$C$64*$C$66</f>
        <v>0</v>
      </c>
      <c r="OW66" s="1366">
        <f t="shared" ref="OW66" si="8418">OW59*$C$64*$C$66</f>
        <v>0</v>
      </c>
      <c r="OY66" s="1366">
        <f t="shared" ref="OY66" si="8419">OY59*$C$64*$C$66</f>
        <v>0</v>
      </c>
      <c r="PA66" s="1366">
        <f t="shared" ref="PA66" si="8420">PA59*$C$64*$C$66</f>
        <v>0</v>
      </c>
      <c r="PC66" s="1366">
        <f t="shared" ref="PC66" si="8421">PC59*$C$64*$C$66</f>
        <v>0</v>
      </c>
      <c r="PE66" s="1366">
        <f t="shared" ref="PE66" si="8422">PE59*$C$64*$C$66</f>
        <v>0</v>
      </c>
      <c r="PG66" s="1366">
        <f t="shared" ref="PG66" si="8423">PG59*$C$64*$C$66</f>
        <v>0</v>
      </c>
      <c r="PI66" s="1366">
        <f t="shared" ref="PI66" si="8424">PI59*$C$64*$C$66</f>
        <v>0</v>
      </c>
      <c r="PK66" s="1366">
        <f t="shared" ref="PK66" si="8425">PK59*$C$64*$C$66</f>
        <v>0</v>
      </c>
      <c r="PM66" s="1366">
        <f t="shared" ref="PM66" si="8426">PM59*$C$64*$C$66</f>
        <v>0</v>
      </c>
      <c r="PO66" s="1366">
        <f t="shared" ref="PO66" si="8427">PO59*$C$64*$C$66</f>
        <v>0</v>
      </c>
      <c r="PQ66" s="1366">
        <f t="shared" ref="PQ66" si="8428">PQ59*$C$64*$C$66</f>
        <v>0</v>
      </c>
      <c r="PS66" s="1366">
        <f t="shared" ref="PS66" si="8429">PS59*$C$64*$C$66</f>
        <v>0</v>
      </c>
      <c r="PU66" s="1366">
        <f t="shared" ref="PU66" si="8430">PU59*$C$64*$C$66</f>
        <v>0</v>
      </c>
      <c r="PW66" s="1366">
        <f t="shared" ref="PW66" si="8431">PW59*$C$64*$C$66</f>
        <v>0</v>
      </c>
      <c r="PY66" s="1366">
        <f t="shared" ref="PY66" si="8432">PY59*$C$64*$C$66</f>
        <v>0</v>
      </c>
      <c r="QA66" s="1366">
        <f t="shared" ref="QA66" si="8433">QA59*$C$64*$C$66</f>
        <v>0</v>
      </c>
      <c r="QC66" s="1366">
        <f t="shared" ref="QC66" si="8434">QC59*$C$64*$C$66</f>
        <v>0</v>
      </c>
      <c r="QE66" s="1366">
        <f t="shared" ref="QE66" si="8435">QE59*$C$64*$C$66</f>
        <v>0</v>
      </c>
      <c r="QG66" s="1366">
        <f t="shared" ref="QG66" si="8436">QG59*$C$64*$C$66</f>
        <v>0</v>
      </c>
      <c r="QI66" s="1366">
        <f t="shared" ref="QI66" si="8437">QI59*$C$64*$C$66</f>
        <v>0</v>
      </c>
      <c r="QK66" s="1366">
        <f t="shared" ref="QK66" si="8438">QK59*$C$64*$C$66</f>
        <v>0</v>
      </c>
      <c r="QM66" s="1366">
        <f t="shared" ref="QM66" si="8439">QM59*$C$64*$C$66</f>
        <v>0</v>
      </c>
      <c r="QO66" s="1366">
        <f t="shared" ref="QO66" si="8440">QO59*$C$64*$C$66</f>
        <v>0</v>
      </c>
      <c r="QQ66" s="1366">
        <f t="shared" ref="QQ66" si="8441">QQ59*$C$64*$C$66</f>
        <v>0</v>
      </c>
      <c r="QS66" s="1366">
        <f t="shared" ref="QS66" si="8442">QS59*$C$64*$C$66</f>
        <v>0</v>
      </c>
      <c r="QU66" s="1366">
        <f t="shared" ref="QU66" si="8443">QU59*$C$64*$C$66</f>
        <v>0</v>
      </c>
      <c r="QW66" s="1366">
        <f t="shared" ref="QW66" si="8444">QW59*$C$64*$C$66</f>
        <v>0</v>
      </c>
      <c r="QY66" s="1366">
        <f t="shared" ref="QY66" si="8445">QY59*$C$64*$C$66</f>
        <v>0</v>
      </c>
      <c r="RA66" s="1366">
        <f t="shared" ref="RA66" si="8446">RA59*$C$64*$C$66</f>
        <v>0</v>
      </c>
      <c r="RC66" s="1366">
        <f t="shared" ref="RC66" si="8447">RC59*$C$64*$C$66</f>
        <v>0</v>
      </c>
      <c r="RE66" s="1366">
        <f t="shared" ref="RE66" si="8448">RE59*$C$64*$C$66</f>
        <v>0</v>
      </c>
      <c r="RG66" s="1366">
        <f t="shared" ref="RG66" si="8449">RG59*$C$64*$C$66</f>
        <v>0</v>
      </c>
      <c r="RI66" s="1366">
        <f t="shared" ref="RI66" si="8450">RI59*$C$64*$C$66</f>
        <v>0</v>
      </c>
      <c r="RK66" s="1366">
        <f t="shared" ref="RK66" si="8451">RK59*$C$64*$C$66</f>
        <v>0</v>
      </c>
      <c r="RM66" s="1366">
        <f t="shared" ref="RM66" si="8452">RM59*$C$64*$C$66</f>
        <v>0</v>
      </c>
      <c r="RO66" s="1366">
        <f t="shared" ref="RO66" si="8453">RO59*$C$64*$C$66</f>
        <v>0</v>
      </c>
      <c r="RQ66" s="1366">
        <f t="shared" ref="RQ66" si="8454">RQ59*$C$64*$C$66</f>
        <v>0</v>
      </c>
      <c r="RS66" s="1366">
        <f t="shared" ref="RS66" si="8455">RS59*$C$64*$C$66</f>
        <v>0</v>
      </c>
      <c r="RU66" s="1366">
        <f t="shared" ref="RU66" si="8456">RU59*$C$64*$C$66</f>
        <v>0</v>
      </c>
      <c r="RW66" s="1366">
        <f t="shared" ref="RW66" si="8457">RW59*$C$64*$C$66</f>
        <v>0</v>
      </c>
      <c r="RY66" s="1366">
        <f t="shared" ref="RY66" si="8458">RY59*$C$64*$C$66</f>
        <v>0</v>
      </c>
      <c r="SA66" s="1366">
        <f t="shared" ref="SA66" si="8459">SA59*$C$64*$C$66</f>
        <v>0</v>
      </c>
      <c r="SC66" s="1366">
        <f t="shared" ref="SC66" si="8460">SC59*$C$64*$C$66</f>
        <v>0</v>
      </c>
      <c r="SE66" s="1366">
        <f t="shared" ref="SE66" si="8461">SE59*$C$64*$C$66</f>
        <v>0</v>
      </c>
      <c r="SG66" s="1366">
        <f t="shared" ref="SG66" si="8462">SG59*$C$64*$C$66</f>
        <v>0</v>
      </c>
      <c r="SI66" s="1366">
        <f t="shared" ref="SI66" si="8463">SI59*$C$64*$C$66</f>
        <v>0</v>
      </c>
      <c r="SK66" s="1366">
        <f t="shared" ref="SK66" si="8464">SK59*$C$64*$C$66</f>
        <v>0</v>
      </c>
      <c r="SM66" s="1366">
        <f t="shared" ref="SM66" si="8465">SM59*$C$64*$C$66</f>
        <v>0</v>
      </c>
      <c r="SO66" s="1366">
        <f t="shared" ref="SO66" si="8466">SO59*$C$64*$C$66</f>
        <v>0</v>
      </c>
      <c r="SQ66" s="1366">
        <f t="shared" ref="SQ66" si="8467">SQ59*$C$64*$C$66</f>
        <v>0</v>
      </c>
      <c r="SS66" s="1366">
        <f t="shared" ref="SS66" si="8468">SS59*$C$64*$C$66</f>
        <v>0</v>
      </c>
      <c r="SU66" s="1366">
        <f t="shared" ref="SU66" si="8469">SU59*$C$64*$C$66</f>
        <v>0</v>
      </c>
      <c r="SW66" s="1366">
        <f t="shared" ref="SW66" si="8470">SW59*$C$64*$C$66</f>
        <v>0</v>
      </c>
      <c r="SY66" s="1366">
        <f t="shared" ref="SY66" si="8471">SY59*$C$64*$C$66</f>
        <v>0</v>
      </c>
      <c r="TA66" s="1366">
        <f t="shared" ref="TA66" si="8472">TA59*$C$64*$C$66</f>
        <v>0</v>
      </c>
      <c r="TC66" s="1366">
        <f t="shared" ref="TC66" si="8473">TC59*$C$64*$C$66</f>
        <v>0</v>
      </c>
      <c r="TE66" s="1366">
        <f t="shared" ref="TE66" si="8474">TE59*$C$64*$C$66</f>
        <v>0</v>
      </c>
      <c r="TG66" s="1366">
        <f t="shared" ref="TG66" si="8475">TG59*$C$64*$C$66</f>
        <v>0</v>
      </c>
      <c r="TI66" s="1366">
        <f t="shared" ref="TI66" si="8476">TI59*$C$64*$C$66</f>
        <v>0</v>
      </c>
      <c r="TK66" s="1366">
        <f t="shared" ref="TK66" si="8477">TK59*$C$64*$C$66</f>
        <v>0</v>
      </c>
      <c r="TM66" s="1366">
        <f t="shared" ref="TM66" si="8478">TM59*$C$64*$C$66</f>
        <v>0</v>
      </c>
      <c r="TO66" s="1366">
        <f t="shared" ref="TO66" si="8479">TO59*$C$64*$C$66</f>
        <v>0</v>
      </c>
      <c r="TQ66" s="1366">
        <f t="shared" ref="TQ66" si="8480">TQ59*$C$64*$C$66</f>
        <v>0</v>
      </c>
      <c r="TS66" s="1366">
        <f t="shared" ref="TS66" si="8481">TS59*$C$64*$C$66</f>
        <v>0</v>
      </c>
      <c r="TU66" s="1366">
        <f t="shared" ref="TU66" si="8482">TU59*$C$64*$C$66</f>
        <v>0</v>
      </c>
      <c r="TW66" s="1366">
        <f t="shared" ref="TW66" si="8483">TW59*$C$64*$C$66</f>
        <v>0</v>
      </c>
      <c r="TY66" s="1366">
        <f t="shared" ref="TY66" si="8484">TY59*$C$64*$C$66</f>
        <v>0</v>
      </c>
      <c r="UA66" s="1366">
        <f t="shared" ref="UA66" si="8485">UA59*$C$64*$C$66</f>
        <v>0</v>
      </c>
      <c r="UC66" s="1366">
        <f t="shared" ref="UC66" si="8486">UC59*$C$64*$C$66</f>
        <v>0</v>
      </c>
      <c r="UE66" s="1366">
        <f t="shared" ref="UE66" si="8487">UE59*$C$64*$C$66</f>
        <v>0</v>
      </c>
      <c r="UG66" s="1366">
        <f t="shared" ref="UG66" si="8488">UG59*$C$64*$C$66</f>
        <v>0</v>
      </c>
      <c r="UI66" s="1366">
        <f t="shared" ref="UI66" si="8489">UI59*$C$64*$C$66</f>
        <v>0</v>
      </c>
      <c r="UK66" s="1366">
        <f t="shared" ref="UK66" si="8490">UK59*$C$64*$C$66</f>
        <v>0</v>
      </c>
      <c r="UM66" s="1366">
        <f t="shared" ref="UM66" si="8491">UM59*$C$64*$C$66</f>
        <v>0</v>
      </c>
      <c r="UO66" s="1366">
        <f t="shared" ref="UO66" si="8492">UO59*$C$64*$C$66</f>
        <v>0</v>
      </c>
      <c r="UQ66" s="1366">
        <f t="shared" ref="UQ66" si="8493">UQ59*$C$64*$C$66</f>
        <v>0</v>
      </c>
      <c r="US66" s="1366">
        <f t="shared" ref="US66" si="8494">US59*$C$64*$C$66</f>
        <v>0</v>
      </c>
      <c r="UU66" s="1366">
        <f t="shared" ref="UU66" si="8495">UU59*$C$64*$C$66</f>
        <v>0</v>
      </c>
      <c r="UW66" s="1366">
        <f t="shared" ref="UW66" si="8496">UW59*$C$64*$C$66</f>
        <v>0</v>
      </c>
      <c r="UY66" s="1366">
        <f t="shared" ref="UY66" si="8497">UY59*$C$64*$C$66</f>
        <v>0</v>
      </c>
      <c r="VA66" s="1366">
        <f t="shared" ref="VA66" si="8498">VA59*$C$64*$C$66</f>
        <v>0</v>
      </c>
      <c r="VC66" s="1366">
        <f t="shared" ref="VC66" si="8499">VC59*$C$64*$C$66</f>
        <v>0</v>
      </c>
      <c r="VE66" s="1366">
        <f t="shared" ref="VE66" si="8500">VE59*$C$64*$C$66</f>
        <v>0</v>
      </c>
      <c r="VG66" s="1366">
        <f t="shared" ref="VG66" si="8501">VG59*$C$64*$C$66</f>
        <v>0</v>
      </c>
      <c r="VI66" s="1366">
        <f t="shared" ref="VI66" si="8502">VI59*$C$64*$C$66</f>
        <v>0</v>
      </c>
      <c r="VK66" s="1366">
        <f t="shared" ref="VK66" si="8503">VK59*$C$64*$C$66</f>
        <v>0</v>
      </c>
      <c r="VM66" s="1366">
        <f t="shared" ref="VM66" si="8504">VM59*$C$64*$C$66</f>
        <v>0</v>
      </c>
      <c r="VO66" s="1366">
        <f t="shared" ref="VO66" si="8505">VO59*$C$64*$C$66</f>
        <v>0</v>
      </c>
      <c r="VQ66" s="1366">
        <f t="shared" ref="VQ66" si="8506">VQ59*$C$64*$C$66</f>
        <v>0</v>
      </c>
      <c r="VS66" s="1366">
        <f t="shared" ref="VS66" si="8507">VS59*$C$64*$C$66</f>
        <v>0</v>
      </c>
      <c r="VU66" s="1366">
        <f t="shared" ref="VU66" si="8508">VU59*$C$64*$C$66</f>
        <v>0</v>
      </c>
      <c r="VW66" s="1366">
        <f t="shared" ref="VW66" si="8509">VW59*$C$64*$C$66</f>
        <v>0</v>
      </c>
      <c r="VY66" s="1366">
        <f t="shared" ref="VY66" si="8510">VY59*$C$64*$C$66</f>
        <v>0</v>
      </c>
      <c r="WA66" s="1366">
        <f t="shared" ref="WA66" si="8511">WA59*$C$64*$C$66</f>
        <v>0</v>
      </c>
      <c r="WC66" s="1366">
        <f t="shared" ref="WC66" si="8512">WC59*$C$64*$C$66</f>
        <v>0</v>
      </c>
      <c r="WE66" s="1366">
        <f t="shared" ref="WE66" si="8513">WE59*$C$64*$C$66</f>
        <v>0</v>
      </c>
      <c r="WG66" s="1366">
        <f t="shared" ref="WG66" si="8514">WG59*$C$64*$C$66</f>
        <v>0</v>
      </c>
      <c r="WI66" s="1366">
        <f t="shared" ref="WI66" si="8515">WI59*$C$64*$C$66</f>
        <v>0</v>
      </c>
      <c r="WK66" s="1366">
        <f t="shared" ref="WK66" si="8516">WK59*$C$64*$C$66</f>
        <v>0</v>
      </c>
      <c r="WM66" s="1366">
        <f t="shared" ref="WM66" si="8517">WM59*$C$64*$C$66</f>
        <v>0</v>
      </c>
      <c r="WO66" s="1366">
        <f t="shared" ref="WO66" si="8518">WO59*$C$64*$C$66</f>
        <v>0</v>
      </c>
      <c r="WQ66" s="1366">
        <f t="shared" ref="WQ66" si="8519">WQ59*$C$64*$C$66</f>
        <v>0</v>
      </c>
      <c r="WS66" s="1366">
        <f t="shared" ref="WS66" si="8520">WS59*$C$64*$C$66</f>
        <v>0</v>
      </c>
      <c r="WU66" s="1366">
        <f t="shared" ref="WU66" si="8521">WU59*$C$64*$C$66</f>
        <v>0</v>
      </c>
      <c r="WW66" s="1366">
        <f t="shared" ref="WW66" si="8522">WW59*$C$64*$C$66</f>
        <v>0</v>
      </c>
      <c r="WY66" s="1366">
        <f t="shared" ref="WY66" si="8523">WY59*$C$64*$C$66</f>
        <v>0</v>
      </c>
      <c r="XA66" s="1366">
        <f t="shared" ref="XA66" si="8524">XA59*$C$64*$C$66</f>
        <v>0</v>
      </c>
      <c r="XC66" s="1366">
        <f t="shared" ref="XC66" si="8525">XC59*$C$64*$C$66</f>
        <v>0</v>
      </c>
      <c r="XE66" s="1366">
        <f t="shared" ref="XE66" si="8526">XE59*$C$64*$C$66</f>
        <v>0</v>
      </c>
      <c r="XG66" s="1366">
        <f t="shared" ref="XG66" si="8527">XG59*$C$64*$C$66</f>
        <v>0</v>
      </c>
      <c r="XI66" s="1366">
        <f t="shared" ref="XI66" si="8528">XI59*$C$64*$C$66</f>
        <v>0</v>
      </c>
      <c r="XK66" s="1366">
        <f t="shared" ref="XK66" si="8529">XK59*$C$64*$C$66</f>
        <v>0</v>
      </c>
      <c r="XM66" s="1366">
        <f t="shared" ref="XM66" si="8530">XM59*$C$64*$C$66</f>
        <v>0</v>
      </c>
      <c r="XO66" s="1366">
        <f t="shared" ref="XO66" si="8531">XO59*$C$64*$C$66</f>
        <v>0</v>
      </c>
      <c r="XQ66" s="1366">
        <f t="shared" ref="XQ66" si="8532">XQ59*$C$64*$C$66</f>
        <v>0</v>
      </c>
      <c r="XS66" s="1366">
        <f t="shared" ref="XS66" si="8533">XS59*$C$64*$C$66</f>
        <v>0</v>
      </c>
      <c r="XU66" s="1366">
        <f t="shared" ref="XU66" si="8534">XU59*$C$64*$C$66</f>
        <v>0</v>
      </c>
      <c r="XW66" s="1366">
        <f t="shared" ref="XW66" si="8535">XW59*$C$64*$C$66</f>
        <v>0</v>
      </c>
      <c r="XY66" s="1366">
        <f t="shared" ref="XY66" si="8536">XY59*$C$64*$C$66</f>
        <v>0</v>
      </c>
      <c r="YA66" s="1366">
        <f t="shared" ref="YA66" si="8537">YA59*$C$64*$C$66</f>
        <v>0</v>
      </c>
      <c r="YC66" s="1366">
        <f t="shared" ref="YC66" si="8538">YC59*$C$64*$C$66</f>
        <v>0</v>
      </c>
      <c r="YE66" s="1366">
        <f t="shared" ref="YE66" si="8539">YE59*$C$64*$C$66</f>
        <v>0</v>
      </c>
      <c r="YG66" s="1366">
        <f t="shared" ref="YG66" si="8540">YG59*$C$64*$C$66</f>
        <v>0</v>
      </c>
      <c r="YI66" s="1366">
        <f t="shared" ref="YI66" si="8541">YI59*$C$64*$C$66</f>
        <v>0</v>
      </c>
      <c r="YK66" s="1366">
        <f t="shared" ref="YK66" si="8542">YK59*$C$64*$C$66</f>
        <v>0</v>
      </c>
      <c r="YM66" s="1366">
        <f t="shared" ref="YM66" si="8543">YM59*$C$64*$C$66</f>
        <v>0</v>
      </c>
      <c r="YO66" s="1366">
        <f t="shared" ref="YO66" si="8544">YO59*$C$64*$C$66</f>
        <v>0</v>
      </c>
      <c r="YQ66" s="1366">
        <f t="shared" ref="YQ66" si="8545">YQ59*$C$64*$C$66</f>
        <v>0</v>
      </c>
      <c r="YS66" s="1366">
        <f t="shared" ref="YS66" si="8546">YS59*$C$64*$C$66</f>
        <v>0</v>
      </c>
      <c r="YU66" s="1366">
        <f t="shared" ref="YU66" si="8547">YU59*$C$64*$C$66</f>
        <v>0</v>
      </c>
      <c r="YW66" s="1366">
        <f t="shared" ref="YW66" si="8548">YW59*$C$64*$C$66</f>
        <v>0</v>
      </c>
      <c r="YY66" s="1366">
        <f t="shared" ref="YY66" si="8549">YY59*$C$64*$C$66</f>
        <v>0</v>
      </c>
      <c r="ZA66" s="1366">
        <f t="shared" ref="ZA66" si="8550">ZA59*$C$64*$C$66</f>
        <v>0</v>
      </c>
      <c r="ZC66" s="1366">
        <f t="shared" ref="ZC66" si="8551">ZC59*$C$64*$C$66</f>
        <v>0</v>
      </c>
      <c r="ZE66" s="1366">
        <f t="shared" ref="ZE66" si="8552">ZE59*$C$64*$C$66</f>
        <v>0</v>
      </c>
      <c r="ZG66" s="1366">
        <f t="shared" ref="ZG66" si="8553">ZG59*$C$64*$C$66</f>
        <v>0</v>
      </c>
      <c r="ZI66" s="1366">
        <f t="shared" ref="ZI66" si="8554">ZI59*$C$64*$C$66</f>
        <v>0</v>
      </c>
      <c r="ZK66" s="1366">
        <f t="shared" ref="ZK66" si="8555">ZK59*$C$64*$C$66</f>
        <v>0</v>
      </c>
      <c r="ZM66" s="1366">
        <f t="shared" ref="ZM66" si="8556">ZM59*$C$64*$C$66</f>
        <v>0</v>
      </c>
      <c r="ZO66" s="1366">
        <f t="shared" ref="ZO66" si="8557">ZO59*$C$64*$C$66</f>
        <v>0</v>
      </c>
      <c r="ZQ66" s="1366">
        <f t="shared" ref="ZQ66" si="8558">ZQ59*$C$64*$C$66</f>
        <v>0</v>
      </c>
      <c r="ZS66" s="1366">
        <f t="shared" ref="ZS66" si="8559">ZS59*$C$64*$C$66</f>
        <v>0</v>
      </c>
      <c r="ZU66" s="1366">
        <f t="shared" ref="ZU66" si="8560">ZU59*$C$64*$C$66</f>
        <v>0</v>
      </c>
      <c r="ZW66" s="1366">
        <f t="shared" ref="ZW66" si="8561">ZW59*$C$64*$C$66</f>
        <v>0</v>
      </c>
      <c r="ZY66" s="1366">
        <f t="shared" ref="ZY66" si="8562">ZY59*$C$64*$C$66</f>
        <v>0</v>
      </c>
      <c r="AAA66" s="1366">
        <f t="shared" ref="AAA66" si="8563">AAA59*$C$64*$C$66</f>
        <v>0</v>
      </c>
      <c r="AAC66" s="1366">
        <f t="shared" ref="AAC66" si="8564">AAC59*$C$64*$C$66</f>
        <v>0</v>
      </c>
      <c r="AAE66" s="1366">
        <f t="shared" ref="AAE66" si="8565">AAE59*$C$64*$C$66</f>
        <v>0</v>
      </c>
      <c r="AAG66" s="1366">
        <f t="shared" ref="AAG66" si="8566">AAG59*$C$64*$C$66</f>
        <v>0</v>
      </c>
      <c r="AAI66" s="1366">
        <f t="shared" ref="AAI66" si="8567">AAI59*$C$64*$C$66</f>
        <v>0</v>
      </c>
      <c r="AAK66" s="1366">
        <f t="shared" ref="AAK66" si="8568">AAK59*$C$64*$C$66</f>
        <v>0</v>
      </c>
      <c r="AAM66" s="1366">
        <f t="shared" ref="AAM66" si="8569">AAM59*$C$64*$C$66</f>
        <v>0</v>
      </c>
      <c r="AAO66" s="1366">
        <f t="shared" ref="AAO66" si="8570">AAO59*$C$64*$C$66</f>
        <v>0</v>
      </c>
      <c r="AAQ66" s="1366">
        <f t="shared" ref="AAQ66" si="8571">AAQ59*$C$64*$C$66</f>
        <v>0</v>
      </c>
      <c r="AAS66" s="1366">
        <f t="shared" ref="AAS66" si="8572">AAS59*$C$64*$C$66</f>
        <v>0</v>
      </c>
      <c r="AAU66" s="1366">
        <f t="shared" ref="AAU66" si="8573">AAU59*$C$64*$C$66</f>
        <v>0</v>
      </c>
      <c r="AAW66" s="1366">
        <f t="shared" ref="AAW66" si="8574">AAW59*$C$64*$C$66</f>
        <v>0</v>
      </c>
      <c r="AAY66" s="1366">
        <f t="shared" ref="AAY66" si="8575">AAY59*$C$64*$C$66</f>
        <v>0</v>
      </c>
      <c r="ABA66" s="1366">
        <f t="shared" ref="ABA66" si="8576">ABA59*$C$64*$C$66</f>
        <v>0</v>
      </c>
      <c r="ABC66" s="1366">
        <f t="shared" ref="ABC66" si="8577">ABC59*$C$64*$C$66</f>
        <v>0</v>
      </c>
      <c r="ABE66" s="1366">
        <f t="shared" ref="ABE66" si="8578">ABE59*$C$64*$C$66</f>
        <v>0</v>
      </c>
      <c r="ABG66" s="1366">
        <f t="shared" ref="ABG66" si="8579">ABG59*$C$64*$C$66</f>
        <v>0</v>
      </c>
      <c r="ABI66" s="1366">
        <f t="shared" ref="ABI66" si="8580">ABI59*$C$64*$C$66</f>
        <v>0</v>
      </c>
      <c r="ABK66" s="1366">
        <f t="shared" ref="ABK66" si="8581">ABK59*$C$64*$C$66</f>
        <v>0</v>
      </c>
      <c r="ABM66" s="1366">
        <f t="shared" ref="ABM66" si="8582">ABM59*$C$64*$C$66</f>
        <v>0</v>
      </c>
      <c r="ABO66" s="1366">
        <f t="shared" ref="ABO66" si="8583">ABO59*$C$64*$C$66</f>
        <v>0</v>
      </c>
      <c r="ABQ66" s="1366">
        <f t="shared" ref="ABQ66" si="8584">ABQ59*$C$64*$C$66</f>
        <v>0</v>
      </c>
      <c r="ABS66" s="1366">
        <f t="shared" ref="ABS66" si="8585">ABS59*$C$64*$C$66</f>
        <v>0</v>
      </c>
      <c r="ABU66" s="1366">
        <f t="shared" ref="ABU66" si="8586">ABU59*$C$64*$C$66</f>
        <v>0</v>
      </c>
      <c r="ABW66" s="1366">
        <f t="shared" ref="ABW66" si="8587">ABW59*$C$64*$C$66</f>
        <v>0</v>
      </c>
      <c r="ABY66" s="1366">
        <f t="shared" ref="ABY66" si="8588">ABY59*$C$64*$C$66</f>
        <v>0</v>
      </c>
      <c r="ACA66" s="1366">
        <f t="shared" ref="ACA66" si="8589">ACA59*$C$64*$C$66</f>
        <v>0</v>
      </c>
      <c r="ACC66" s="1366">
        <f t="shared" ref="ACC66" si="8590">ACC59*$C$64*$C$66</f>
        <v>0</v>
      </c>
      <c r="ACE66" s="1366">
        <f t="shared" ref="ACE66" si="8591">ACE59*$C$64*$C$66</f>
        <v>0</v>
      </c>
      <c r="ACG66" s="1366">
        <f t="shared" ref="ACG66" si="8592">ACG59*$C$64*$C$66</f>
        <v>0</v>
      </c>
      <c r="ACI66" s="1366">
        <f t="shared" ref="ACI66" si="8593">ACI59*$C$64*$C$66</f>
        <v>0</v>
      </c>
      <c r="ACK66" s="1366">
        <f t="shared" ref="ACK66" si="8594">ACK59*$C$64*$C$66</f>
        <v>0</v>
      </c>
      <c r="ACM66" s="1366">
        <f t="shared" ref="ACM66" si="8595">ACM59*$C$64*$C$66</f>
        <v>0</v>
      </c>
      <c r="ACO66" s="1366">
        <f t="shared" ref="ACO66" si="8596">ACO59*$C$64*$C$66</f>
        <v>0</v>
      </c>
      <c r="ACQ66" s="1366">
        <f t="shared" ref="ACQ66" si="8597">ACQ59*$C$64*$C$66</f>
        <v>0</v>
      </c>
      <c r="ACS66" s="1366">
        <f t="shared" ref="ACS66" si="8598">ACS59*$C$64*$C$66</f>
        <v>0</v>
      </c>
      <c r="ACU66" s="1366">
        <f t="shared" ref="ACU66" si="8599">ACU59*$C$64*$C$66</f>
        <v>0</v>
      </c>
      <c r="ACW66" s="1366">
        <f t="shared" ref="ACW66" si="8600">ACW59*$C$64*$C$66</f>
        <v>0</v>
      </c>
      <c r="ACY66" s="1366">
        <f t="shared" ref="ACY66" si="8601">ACY59*$C$64*$C$66</f>
        <v>0</v>
      </c>
      <c r="ADA66" s="1366">
        <f t="shared" ref="ADA66" si="8602">ADA59*$C$64*$C$66</f>
        <v>0</v>
      </c>
      <c r="ADC66" s="1366">
        <f t="shared" ref="ADC66" si="8603">ADC59*$C$64*$C$66</f>
        <v>0</v>
      </c>
      <c r="ADE66" s="1366">
        <f t="shared" ref="ADE66" si="8604">ADE59*$C$64*$C$66</f>
        <v>0</v>
      </c>
      <c r="ADG66" s="1366">
        <f t="shared" ref="ADG66" si="8605">ADG59*$C$64*$C$66</f>
        <v>0</v>
      </c>
      <c r="ADI66" s="1366">
        <f t="shared" ref="ADI66" si="8606">ADI59*$C$64*$C$66</f>
        <v>0</v>
      </c>
      <c r="ADK66" s="1366">
        <f t="shared" ref="ADK66" si="8607">ADK59*$C$64*$C$66</f>
        <v>0</v>
      </c>
      <c r="ADM66" s="1366">
        <f t="shared" ref="ADM66" si="8608">ADM59*$C$64*$C$66</f>
        <v>0</v>
      </c>
      <c r="ADO66" s="1366">
        <f t="shared" ref="ADO66" si="8609">ADO59*$C$64*$C$66</f>
        <v>0</v>
      </c>
      <c r="ADQ66" s="1366">
        <f t="shared" ref="ADQ66" si="8610">ADQ59*$C$64*$C$66</f>
        <v>0</v>
      </c>
      <c r="ADS66" s="1366">
        <f t="shared" ref="ADS66" si="8611">ADS59*$C$64*$C$66</f>
        <v>0</v>
      </c>
      <c r="ADU66" s="1366">
        <f t="shared" ref="ADU66" si="8612">ADU59*$C$64*$C$66</f>
        <v>0</v>
      </c>
      <c r="ADW66" s="1366">
        <f t="shared" ref="ADW66" si="8613">ADW59*$C$64*$C$66</f>
        <v>0</v>
      </c>
      <c r="ADY66" s="1366">
        <f t="shared" ref="ADY66" si="8614">ADY59*$C$64*$C$66</f>
        <v>0</v>
      </c>
      <c r="AEA66" s="1366">
        <f t="shared" ref="AEA66" si="8615">AEA59*$C$64*$C$66</f>
        <v>0</v>
      </c>
      <c r="AEC66" s="1366">
        <f t="shared" ref="AEC66" si="8616">AEC59*$C$64*$C$66</f>
        <v>0</v>
      </c>
      <c r="AEE66" s="1366">
        <f t="shared" ref="AEE66" si="8617">AEE59*$C$64*$C$66</f>
        <v>0</v>
      </c>
      <c r="AEG66" s="1366">
        <f t="shared" ref="AEG66" si="8618">AEG59*$C$64*$C$66</f>
        <v>0</v>
      </c>
      <c r="AEI66" s="1366">
        <f t="shared" ref="AEI66" si="8619">AEI59*$C$64*$C$66</f>
        <v>0</v>
      </c>
      <c r="AEK66" s="1366">
        <f t="shared" ref="AEK66" si="8620">AEK59*$C$64*$C$66</f>
        <v>0</v>
      </c>
      <c r="AEM66" s="1366">
        <f t="shared" ref="AEM66" si="8621">AEM59*$C$64*$C$66</f>
        <v>0</v>
      </c>
      <c r="AEO66" s="1366">
        <f t="shared" ref="AEO66" si="8622">AEO59*$C$64*$C$66</f>
        <v>0</v>
      </c>
      <c r="AEQ66" s="1366">
        <f t="shared" ref="AEQ66" si="8623">AEQ59*$C$64*$C$66</f>
        <v>0</v>
      </c>
      <c r="AES66" s="1366">
        <f t="shared" ref="AES66" si="8624">AES59*$C$64*$C$66</f>
        <v>0</v>
      </c>
      <c r="AEU66" s="1366">
        <f t="shared" ref="AEU66" si="8625">AEU59*$C$64*$C$66</f>
        <v>0</v>
      </c>
      <c r="AEW66" s="1366">
        <f t="shared" ref="AEW66" si="8626">AEW59*$C$64*$C$66</f>
        <v>0</v>
      </c>
      <c r="AEY66" s="1366">
        <f t="shared" ref="AEY66" si="8627">AEY59*$C$64*$C$66</f>
        <v>0</v>
      </c>
      <c r="AFA66" s="1366">
        <f t="shared" ref="AFA66" si="8628">AFA59*$C$64*$C$66</f>
        <v>0</v>
      </c>
      <c r="AFC66" s="1366">
        <f t="shared" ref="AFC66" si="8629">AFC59*$C$64*$C$66</f>
        <v>0</v>
      </c>
      <c r="AFE66" s="1366">
        <f t="shared" ref="AFE66" si="8630">AFE59*$C$64*$C$66</f>
        <v>0</v>
      </c>
      <c r="AFG66" s="1366">
        <f t="shared" ref="AFG66" si="8631">AFG59*$C$64*$C$66</f>
        <v>0</v>
      </c>
      <c r="AFI66" s="1366">
        <f t="shared" ref="AFI66" si="8632">AFI59*$C$64*$C$66</f>
        <v>0</v>
      </c>
      <c r="AFK66" s="1366">
        <f t="shared" ref="AFK66" si="8633">AFK59*$C$64*$C$66</f>
        <v>0</v>
      </c>
      <c r="AFM66" s="1366">
        <f t="shared" ref="AFM66" si="8634">AFM59*$C$64*$C$66</f>
        <v>0</v>
      </c>
      <c r="AFO66" s="1366">
        <f t="shared" ref="AFO66" si="8635">AFO59*$C$64*$C$66</f>
        <v>0</v>
      </c>
      <c r="AFQ66" s="1366">
        <f t="shared" ref="AFQ66" si="8636">AFQ59*$C$64*$C$66</f>
        <v>0</v>
      </c>
      <c r="AFS66" s="1366">
        <f t="shared" ref="AFS66" si="8637">AFS59*$C$64*$C$66</f>
        <v>0</v>
      </c>
      <c r="AFU66" s="1366">
        <f t="shared" ref="AFU66" si="8638">AFU59*$C$64*$C$66</f>
        <v>0</v>
      </c>
      <c r="AFW66" s="1366">
        <f t="shared" ref="AFW66" si="8639">AFW59*$C$64*$C$66</f>
        <v>0</v>
      </c>
      <c r="AFY66" s="1366">
        <f t="shared" ref="AFY66" si="8640">AFY59*$C$64*$C$66</f>
        <v>0</v>
      </c>
      <c r="AGA66" s="1366">
        <f t="shared" ref="AGA66" si="8641">AGA59*$C$64*$C$66</f>
        <v>0</v>
      </c>
      <c r="AGC66" s="1366">
        <f t="shared" ref="AGC66" si="8642">AGC59*$C$64*$C$66</f>
        <v>0</v>
      </c>
      <c r="AGE66" s="1366">
        <f t="shared" ref="AGE66" si="8643">AGE59*$C$64*$C$66</f>
        <v>0</v>
      </c>
      <c r="AGG66" s="1366">
        <f t="shared" ref="AGG66" si="8644">AGG59*$C$64*$C$66</f>
        <v>0</v>
      </c>
      <c r="AGI66" s="1366">
        <f t="shared" ref="AGI66" si="8645">AGI59*$C$64*$C$66</f>
        <v>0</v>
      </c>
      <c r="AGK66" s="1366">
        <f t="shared" ref="AGK66" si="8646">AGK59*$C$64*$C$66</f>
        <v>0</v>
      </c>
      <c r="AGM66" s="1366">
        <f t="shared" ref="AGM66" si="8647">AGM59*$C$64*$C$66</f>
        <v>0</v>
      </c>
      <c r="AGO66" s="1366">
        <f t="shared" ref="AGO66" si="8648">AGO59*$C$64*$C$66</f>
        <v>0</v>
      </c>
      <c r="AGQ66" s="1366">
        <f t="shared" ref="AGQ66" si="8649">AGQ59*$C$64*$C$66</f>
        <v>0</v>
      </c>
      <c r="AGS66" s="1366">
        <f t="shared" ref="AGS66" si="8650">AGS59*$C$64*$C$66</f>
        <v>0</v>
      </c>
      <c r="AGU66" s="1366">
        <f t="shared" ref="AGU66" si="8651">AGU59*$C$64*$C$66</f>
        <v>0</v>
      </c>
      <c r="AGW66" s="1366">
        <f t="shared" ref="AGW66" si="8652">AGW59*$C$64*$C$66</f>
        <v>0</v>
      </c>
      <c r="AGY66" s="1366">
        <f t="shared" ref="AGY66" si="8653">AGY59*$C$64*$C$66</f>
        <v>0</v>
      </c>
      <c r="AHA66" s="1366">
        <f t="shared" ref="AHA66" si="8654">AHA59*$C$64*$C$66</f>
        <v>0</v>
      </c>
      <c r="AHC66" s="1366">
        <f t="shared" ref="AHC66" si="8655">AHC59*$C$64*$C$66</f>
        <v>0</v>
      </c>
      <c r="AHE66" s="1366">
        <f t="shared" ref="AHE66" si="8656">AHE59*$C$64*$C$66</f>
        <v>0</v>
      </c>
      <c r="AHG66" s="1366">
        <f t="shared" ref="AHG66" si="8657">AHG59*$C$64*$C$66</f>
        <v>0</v>
      </c>
      <c r="AHI66" s="1366">
        <f t="shared" ref="AHI66" si="8658">AHI59*$C$64*$C$66</f>
        <v>0</v>
      </c>
      <c r="AHK66" s="1366">
        <f t="shared" ref="AHK66" si="8659">AHK59*$C$64*$C$66</f>
        <v>0</v>
      </c>
      <c r="AHM66" s="1366">
        <f t="shared" ref="AHM66" si="8660">AHM59*$C$64*$C$66</f>
        <v>0</v>
      </c>
      <c r="AHO66" s="1366">
        <f t="shared" ref="AHO66" si="8661">AHO59*$C$64*$C$66</f>
        <v>0</v>
      </c>
      <c r="AHQ66" s="1366">
        <f t="shared" ref="AHQ66" si="8662">AHQ59*$C$64*$C$66</f>
        <v>0</v>
      </c>
      <c r="AHS66" s="1366">
        <f t="shared" ref="AHS66" si="8663">AHS59*$C$64*$C$66</f>
        <v>0</v>
      </c>
      <c r="AHU66" s="1366">
        <f t="shared" ref="AHU66" si="8664">AHU59*$C$64*$C$66</f>
        <v>0</v>
      </c>
      <c r="AHW66" s="1366">
        <f t="shared" ref="AHW66" si="8665">AHW59*$C$64*$C$66</f>
        <v>0</v>
      </c>
      <c r="AHY66" s="1366">
        <f t="shared" ref="AHY66" si="8666">AHY59*$C$64*$C$66</f>
        <v>0</v>
      </c>
      <c r="AIA66" s="1366">
        <f t="shared" ref="AIA66" si="8667">AIA59*$C$64*$C$66</f>
        <v>0</v>
      </c>
      <c r="AIC66" s="1366">
        <f t="shared" ref="AIC66" si="8668">AIC59*$C$64*$C$66</f>
        <v>0</v>
      </c>
      <c r="AIE66" s="1366">
        <f t="shared" ref="AIE66" si="8669">AIE59*$C$64*$C$66</f>
        <v>0</v>
      </c>
      <c r="AIG66" s="1366">
        <f t="shared" ref="AIG66" si="8670">AIG59*$C$64*$C$66</f>
        <v>0</v>
      </c>
      <c r="AII66" s="1366">
        <f t="shared" ref="AII66" si="8671">AII59*$C$64*$C$66</f>
        <v>0</v>
      </c>
      <c r="AIK66" s="1366">
        <f t="shared" ref="AIK66" si="8672">AIK59*$C$64*$C$66</f>
        <v>0</v>
      </c>
      <c r="AIM66" s="1366">
        <f t="shared" ref="AIM66" si="8673">AIM59*$C$64*$C$66</f>
        <v>0</v>
      </c>
      <c r="AIO66" s="1366">
        <f t="shared" ref="AIO66" si="8674">AIO59*$C$64*$C$66</f>
        <v>0</v>
      </c>
      <c r="AIQ66" s="1366">
        <f t="shared" ref="AIQ66" si="8675">AIQ59*$C$64*$C$66</f>
        <v>0</v>
      </c>
      <c r="AIS66" s="1366">
        <f t="shared" ref="AIS66" si="8676">AIS59*$C$64*$C$66</f>
        <v>0</v>
      </c>
      <c r="AIU66" s="1366">
        <f t="shared" ref="AIU66" si="8677">AIU59*$C$64*$C$66</f>
        <v>0</v>
      </c>
      <c r="AIW66" s="1366">
        <f t="shared" ref="AIW66" si="8678">AIW59*$C$64*$C$66</f>
        <v>0</v>
      </c>
      <c r="AIY66" s="1366">
        <f t="shared" ref="AIY66" si="8679">AIY59*$C$64*$C$66</f>
        <v>0</v>
      </c>
      <c r="AJA66" s="1366">
        <f t="shared" ref="AJA66" si="8680">AJA59*$C$64*$C$66</f>
        <v>0</v>
      </c>
      <c r="AJC66" s="1366">
        <f t="shared" ref="AJC66" si="8681">AJC59*$C$64*$C$66</f>
        <v>0</v>
      </c>
      <c r="AJE66" s="1366">
        <f t="shared" ref="AJE66" si="8682">AJE59*$C$64*$C$66</f>
        <v>0</v>
      </c>
      <c r="AJG66" s="1366">
        <f t="shared" ref="AJG66" si="8683">AJG59*$C$64*$C$66</f>
        <v>0</v>
      </c>
      <c r="AJI66" s="1366">
        <f t="shared" ref="AJI66" si="8684">AJI59*$C$64*$C$66</f>
        <v>0</v>
      </c>
      <c r="AJK66" s="1366">
        <f t="shared" ref="AJK66" si="8685">AJK59*$C$64*$C$66</f>
        <v>0</v>
      </c>
      <c r="AJM66" s="1366">
        <f t="shared" ref="AJM66" si="8686">AJM59*$C$64*$C$66</f>
        <v>0</v>
      </c>
      <c r="AJO66" s="1366">
        <f t="shared" ref="AJO66" si="8687">AJO59*$C$64*$C$66</f>
        <v>0</v>
      </c>
      <c r="AJQ66" s="1366">
        <f t="shared" ref="AJQ66" si="8688">AJQ59*$C$64*$C$66</f>
        <v>0</v>
      </c>
      <c r="AJS66" s="1366">
        <f t="shared" ref="AJS66" si="8689">AJS59*$C$64*$C$66</f>
        <v>0</v>
      </c>
      <c r="AJU66" s="1366">
        <f t="shared" ref="AJU66" si="8690">AJU59*$C$64*$C$66</f>
        <v>0</v>
      </c>
      <c r="AJW66" s="1366">
        <f t="shared" ref="AJW66" si="8691">AJW59*$C$64*$C$66</f>
        <v>0</v>
      </c>
      <c r="AJY66" s="1366">
        <f t="shared" ref="AJY66" si="8692">AJY59*$C$64*$C$66</f>
        <v>0</v>
      </c>
      <c r="AKA66" s="1366">
        <f t="shared" ref="AKA66" si="8693">AKA59*$C$64*$C$66</f>
        <v>0</v>
      </c>
      <c r="AKC66" s="1366">
        <f t="shared" ref="AKC66" si="8694">AKC59*$C$64*$C$66</f>
        <v>0</v>
      </c>
      <c r="AKE66" s="1366">
        <f t="shared" ref="AKE66" si="8695">AKE59*$C$64*$C$66</f>
        <v>0</v>
      </c>
      <c r="AKG66" s="1366">
        <f t="shared" ref="AKG66" si="8696">AKG59*$C$64*$C$66</f>
        <v>0</v>
      </c>
      <c r="AKI66" s="1366">
        <f t="shared" ref="AKI66" si="8697">AKI59*$C$64*$C$66</f>
        <v>0</v>
      </c>
      <c r="AKK66" s="1366">
        <f t="shared" ref="AKK66" si="8698">AKK59*$C$64*$C$66</f>
        <v>0</v>
      </c>
      <c r="AKM66" s="1366">
        <f t="shared" ref="AKM66" si="8699">AKM59*$C$64*$C$66</f>
        <v>0</v>
      </c>
      <c r="AKO66" s="1366">
        <f t="shared" ref="AKO66" si="8700">AKO59*$C$64*$C$66</f>
        <v>0</v>
      </c>
      <c r="AKQ66" s="1366">
        <f t="shared" ref="AKQ66" si="8701">AKQ59*$C$64*$C$66</f>
        <v>0</v>
      </c>
      <c r="AKS66" s="1366">
        <f t="shared" ref="AKS66" si="8702">AKS59*$C$64*$C$66</f>
        <v>0</v>
      </c>
      <c r="AKU66" s="1366">
        <f t="shared" ref="AKU66" si="8703">AKU59*$C$64*$C$66</f>
        <v>0</v>
      </c>
      <c r="AKW66" s="1366">
        <f t="shared" ref="AKW66" si="8704">AKW59*$C$64*$C$66</f>
        <v>0</v>
      </c>
      <c r="AKY66" s="1366">
        <f t="shared" ref="AKY66" si="8705">AKY59*$C$64*$C$66</f>
        <v>0</v>
      </c>
      <c r="ALA66" s="1366">
        <f t="shared" ref="ALA66" si="8706">ALA59*$C$64*$C$66</f>
        <v>0</v>
      </c>
      <c r="ALC66" s="1366">
        <f t="shared" ref="ALC66" si="8707">ALC59*$C$64*$C$66</f>
        <v>0</v>
      </c>
      <c r="ALE66" s="1366">
        <f t="shared" ref="ALE66" si="8708">ALE59*$C$64*$C$66</f>
        <v>0</v>
      </c>
      <c r="ALG66" s="1366">
        <f t="shared" ref="ALG66" si="8709">ALG59*$C$64*$C$66</f>
        <v>0</v>
      </c>
      <c r="ALI66" s="1366">
        <f t="shared" ref="ALI66" si="8710">ALI59*$C$64*$C$66</f>
        <v>0</v>
      </c>
      <c r="ALK66" s="1366">
        <f t="shared" ref="ALK66" si="8711">ALK59*$C$64*$C$66</f>
        <v>0</v>
      </c>
      <c r="ALM66" s="1366">
        <f t="shared" ref="ALM66" si="8712">ALM59*$C$64*$C$66</f>
        <v>0</v>
      </c>
      <c r="ALO66" s="1366">
        <f t="shared" ref="ALO66" si="8713">ALO59*$C$64*$C$66</f>
        <v>0</v>
      </c>
      <c r="ALQ66" s="1366">
        <f t="shared" ref="ALQ66" si="8714">ALQ59*$C$64*$C$66</f>
        <v>0</v>
      </c>
      <c r="ALS66" s="1366">
        <f t="shared" ref="ALS66" si="8715">ALS59*$C$64*$C$66</f>
        <v>0</v>
      </c>
      <c r="ALU66" s="1366">
        <f t="shared" ref="ALU66" si="8716">ALU59*$C$64*$C$66</f>
        <v>0</v>
      </c>
      <c r="ALW66" s="1366">
        <f t="shared" ref="ALW66" si="8717">ALW59*$C$64*$C$66</f>
        <v>0</v>
      </c>
      <c r="ALY66" s="1366">
        <f t="shared" ref="ALY66" si="8718">ALY59*$C$64*$C$66</f>
        <v>0</v>
      </c>
      <c r="AMA66" s="1366">
        <f t="shared" ref="AMA66" si="8719">AMA59*$C$64*$C$66</f>
        <v>0</v>
      </c>
      <c r="AMC66" s="1366">
        <f t="shared" ref="AMC66" si="8720">AMC59*$C$64*$C$66</f>
        <v>0</v>
      </c>
      <c r="AME66" s="1366">
        <f t="shared" ref="AME66" si="8721">AME59*$C$64*$C$66</f>
        <v>0</v>
      </c>
      <c r="AMG66" s="1366">
        <f t="shared" ref="AMG66" si="8722">AMG59*$C$64*$C$66</f>
        <v>0</v>
      </c>
      <c r="AMI66" s="1366">
        <f t="shared" ref="AMI66" si="8723">AMI59*$C$64*$C$66</f>
        <v>0</v>
      </c>
      <c r="AMK66" s="1366">
        <f t="shared" ref="AMK66" si="8724">AMK59*$C$64*$C$66</f>
        <v>0</v>
      </c>
      <c r="AMM66" s="1366">
        <f t="shared" ref="AMM66" si="8725">AMM59*$C$64*$C$66</f>
        <v>0</v>
      </c>
      <c r="AMO66" s="1366">
        <f t="shared" ref="AMO66" si="8726">AMO59*$C$64*$C$66</f>
        <v>0</v>
      </c>
      <c r="AMQ66" s="1366">
        <f t="shared" ref="AMQ66" si="8727">AMQ59*$C$64*$C$66</f>
        <v>0</v>
      </c>
      <c r="AMS66" s="1366">
        <f t="shared" ref="AMS66" si="8728">AMS59*$C$64*$C$66</f>
        <v>0</v>
      </c>
      <c r="AMU66" s="1366">
        <f t="shared" ref="AMU66" si="8729">AMU59*$C$64*$C$66</f>
        <v>0</v>
      </c>
      <c r="AMW66" s="1366">
        <f t="shared" ref="AMW66" si="8730">AMW59*$C$64*$C$66</f>
        <v>0</v>
      </c>
      <c r="AMY66" s="1366">
        <f t="shared" ref="AMY66" si="8731">AMY59*$C$64*$C$66</f>
        <v>0</v>
      </c>
      <c r="ANA66" s="1366">
        <f t="shared" ref="ANA66" si="8732">ANA59*$C$64*$C$66</f>
        <v>0</v>
      </c>
      <c r="ANC66" s="1366">
        <f t="shared" ref="ANC66" si="8733">ANC59*$C$64*$C$66</f>
        <v>0</v>
      </c>
      <c r="ANE66" s="1366">
        <f t="shared" ref="ANE66" si="8734">ANE59*$C$64*$C$66</f>
        <v>0</v>
      </c>
      <c r="ANG66" s="1366">
        <f t="shared" ref="ANG66" si="8735">ANG59*$C$64*$C$66</f>
        <v>0</v>
      </c>
      <c r="ANI66" s="1366">
        <f t="shared" ref="ANI66" si="8736">ANI59*$C$64*$C$66</f>
        <v>0</v>
      </c>
      <c r="ANK66" s="1366">
        <f t="shared" ref="ANK66" si="8737">ANK59*$C$64*$C$66</f>
        <v>0</v>
      </c>
      <c r="ANM66" s="1366">
        <f t="shared" ref="ANM66" si="8738">ANM59*$C$64*$C$66</f>
        <v>0</v>
      </c>
      <c r="ANO66" s="1366">
        <f t="shared" ref="ANO66" si="8739">ANO59*$C$64*$C$66</f>
        <v>0</v>
      </c>
      <c r="ANQ66" s="1366">
        <f t="shared" ref="ANQ66" si="8740">ANQ59*$C$64*$C$66</f>
        <v>0</v>
      </c>
      <c r="ANS66" s="1366">
        <f t="shared" ref="ANS66" si="8741">ANS59*$C$64*$C$66</f>
        <v>0</v>
      </c>
      <c r="ANU66" s="1366">
        <f t="shared" ref="ANU66" si="8742">ANU59*$C$64*$C$66</f>
        <v>0</v>
      </c>
      <c r="ANW66" s="1366">
        <f t="shared" ref="ANW66" si="8743">ANW59*$C$64*$C$66</f>
        <v>0</v>
      </c>
      <c r="ANY66" s="1366">
        <f t="shared" ref="ANY66" si="8744">ANY59*$C$64*$C$66</f>
        <v>0</v>
      </c>
      <c r="AOA66" s="1366">
        <f t="shared" ref="AOA66" si="8745">AOA59*$C$64*$C$66</f>
        <v>0</v>
      </c>
      <c r="AOC66" s="1366">
        <f t="shared" ref="AOC66" si="8746">AOC59*$C$64*$C$66</f>
        <v>0</v>
      </c>
      <c r="AOE66" s="1366">
        <f t="shared" ref="AOE66" si="8747">AOE59*$C$64*$C$66</f>
        <v>0</v>
      </c>
      <c r="AOG66" s="1366">
        <f t="shared" ref="AOG66" si="8748">AOG59*$C$64*$C$66</f>
        <v>0</v>
      </c>
      <c r="AOI66" s="1366">
        <f t="shared" ref="AOI66" si="8749">AOI59*$C$64*$C$66</f>
        <v>0</v>
      </c>
      <c r="AOK66" s="1366">
        <f t="shared" ref="AOK66" si="8750">AOK59*$C$64*$C$66</f>
        <v>0</v>
      </c>
      <c r="AOM66" s="1366">
        <f t="shared" ref="AOM66" si="8751">AOM59*$C$64*$C$66</f>
        <v>0</v>
      </c>
      <c r="AOO66" s="1366">
        <f t="shared" ref="AOO66" si="8752">AOO59*$C$64*$C$66</f>
        <v>0</v>
      </c>
      <c r="AOQ66" s="1366">
        <f t="shared" ref="AOQ66" si="8753">AOQ59*$C$64*$C$66</f>
        <v>0</v>
      </c>
      <c r="AOS66" s="1366">
        <f t="shared" ref="AOS66" si="8754">AOS59*$C$64*$C$66</f>
        <v>0</v>
      </c>
      <c r="AOU66" s="1366">
        <f t="shared" ref="AOU66" si="8755">AOU59*$C$64*$C$66</f>
        <v>0</v>
      </c>
      <c r="AOW66" s="1366">
        <f t="shared" ref="AOW66" si="8756">AOW59*$C$64*$C$66</f>
        <v>0</v>
      </c>
      <c r="AOY66" s="1366">
        <f t="shared" ref="AOY66" si="8757">AOY59*$C$64*$C$66</f>
        <v>0</v>
      </c>
      <c r="APA66" s="1366">
        <f t="shared" ref="APA66" si="8758">APA59*$C$64*$C$66</f>
        <v>0</v>
      </c>
      <c r="APC66" s="1366">
        <f t="shared" ref="APC66" si="8759">APC59*$C$64*$C$66</f>
        <v>0</v>
      </c>
      <c r="APE66" s="1366">
        <f t="shared" ref="APE66" si="8760">APE59*$C$64*$C$66</f>
        <v>0</v>
      </c>
      <c r="APG66" s="1366">
        <f t="shared" ref="APG66" si="8761">APG59*$C$64*$C$66</f>
        <v>0</v>
      </c>
      <c r="API66" s="1366">
        <f t="shared" ref="API66" si="8762">API59*$C$64*$C$66</f>
        <v>0</v>
      </c>
      <c r="APK66" s="1366">
        <f t="shared" ref="APK66" si="8763">APK59*$C$64*$C$66</f>
        <v>0</v>
      </c>
      <c r="APM66" s="1366">
        <f t="shared" ref="APM66" si="8764">APM59*$C$64*$C$66</f>
        <v>0</v>
      </c>
      <c r="APO66" s="1366">
        <f t="shared" ref="APO66" si="8765">APO59*$C$64*$C$66</f>
        <v>0</v>
      </c>
      <c r="APQ66" s="1366">
        <f t="shared" ref="APQ66" si="8766">APQ59*$C$64*$C$66</f>
        <v>0</v>
      </c>
      <c r="APS66" s="1366">
        <f t="shared" ref="APS66" si="8767">APS59*$C$64*$C$66</f>
        <v>0</v>
      </c>
      <c r="APU66" s="1366">
        <f t="shared" ref="APU66" si="8768">APU59*$C$64*$C$66</f>
        <v>0</v>
      </c>
      <c r="APW66" s="1366">
        <f t="shared" ref="APW66" si="8769">APW59*$C$64*$C$66</f>
        <v>0</v>
      </c>
      <c r="APY66" s="1366">
        <f t="shared" ref="APY66" si="8770">APY59*$C$64*$C$66</f>
        <v>0</v>
      </c>
      <c r="AQA66" s="1366">
        <f t="shared" ref="AQA66" si="8771">AQA59*$C$64*$C$66</f>
        <v>0</v>
      </c>
      <c r="AQC66" s="1366">
        <f t="shared" ref="AQC66" si="8772">AQC59*$C$64*$C$66</f>
        <v>0</v>
      </c>
      <c r="AQE66" s="1366">
        <f t="shared" ref="AQE66" si="8773">AQE59*$C$64*$C$66</f>
        <v>0</v>
      </c>
      <c r="AQG66" s="1366">
        <f t="shared" ref="AQG66" si="8774">AQG59*$C$64*$C$66</f>
        <v>0</v>
      </c>
      <c r="AQI66" s="1366">
        <f t="shared" ref="AQI66" si="8775">AQI59*$C$64*$C$66</f>
        <v>0</v>
      </c>
      <c r="AQK66" s="1366">
        <f t="shared" ref="AQK66" si="8776">AQK59*$C$64*$C$66</f>
        <v>0</v>
      </c>
      <c r="AQM66" s="1366">
        <f t="shared" ref="AQM66" si="8777">AQM59*$C$64*$C$66</f>
        <v>0</v>
      </c>
      <c r="AQO66" s="1366">
        <f t="shared" ref="AQO66" si="8778">AQO59*$C$64*$C$66</f>
        <v>0</v>
      </c>
      <c r="AQQ66" s="1366">
        <f t="shared" ref="AQQ66" si="8779">AQQ59*$C$64*$C$66</f>
        <v>0</v>
      </c>
      <c r="AQS66" s="1366">
        <f t="shared" ref="AQS66" si="8780">AQS59*$C$64*$C$66</f>
        <v>0</v>
      </c>
      <c r="AQU66" s="1366">
        <f t="shared" ref="AQU66" si="8781">AQU59*$C$64*$C$66</f>
        <v>0</v>
      </c>
      <c r="AQW66" s="1366">
        <f t="shared" ref="AQW66" si="8782">AQW59*$C$64*$C$66</f>
        <v>0</v>
      </c>
      <c r="AQY66" s="1366">
        <f t="shared" ref="AQY66" si="8783">AQY59*$C$64*$C$66</f>
        <v>0</v>
      </c>
      <c r="ARA66" s="1366">
        <f t="shared" ref="ARA66" si="8784">ARA59*$C$64*$C$66</f>
        <v>0</v>
      </c>
      <c r="ARC66" s="1366">
        <f t="shared" ref="ARC66" si="8785">ARC59*$C$64*$C$66</f>
        <v>0</v>
      </c>
      <c r="ARE66" s="1366">
        <f t="shared" ref="ARE66" si="8786">ARE59*$C$64*$C$66</f>
        <v>0</v>
      </c>
      <c r="ARG66" s="1366">
        <f t="shared" ref="ARG66" si="8787">ARG59*$C$64*$C$66</f>
        <v>0</v>
      </c>
      <c r="ARI66" s="1366">
        <f t="shared" ref="ARI66" si="8788">ARI59*$C$64*$C$66</f>
        <v>0</v>
      </c>
      <c r="ARK66" s="1366">
        <f t="shared" ref="ARK66" si="8789">ARK59*$C$64*$C$66</f>
        <v>0</v>
      </c>
      <c r="ARM66" s="1366">
        <f t="shared" ref="ARM66" si="8790">ARM59*$C$64*$C$66</f>
        <v>0</v>
      </c>
      <c r="ARO66" s="1366">
        <f t="shared" ref="ARO66" si="8791">ARO59*$C$64*$C$66</f>
        <v>0</v>
      </c>
      <c r="ARQ66" s="1366">
        <f t="shared" ref="ARQ66" si="8792">ARQ59*$C$64*$C$66</f>
        <v>0</v>
      </c>
      <c r="ARS66" s="1366">
        <f t="shared" ref="ARS66" si="8793">ARS59*$C$64*$C$66</f>
        <v>0</v>
      </c>
      <c r="ARU66" s="1366">
        <f t="shared" ref="ARU66" si="8794">ARU59*$C$64*$C$66</f>
        <v>0</v>
      </c>
      <c r="ARW66" s="1366">
        <f t="shared" ref="ARW66" si="8795">ARW59*$C$64*$C$66</f>
        <v>0</v>
      </c>
      <c r="ARY66" s="1366">
        <f t="shared" ref="ARY66" si="8796">ARY59*$C$64*$C$66</f>
        <v>0</v>
      </c>
      <c r="ASA66" s="1366">
        <f t="shared" ref="ASA66" si="8797">ASA59*$C$64*$C$66</f>
        <v>0</v>
      </c>
      <c r="ASC66" s="1366">
        <f t="shared" ref="ASC66" si="8798">ASC59*$C$64*$C$66</f>
        <v>0</v>
      </c>
      <c r="ASE66" s="1366">
        <f t="shared" ref="ASE66" si="8799">ASE59*$C$64*$C$66</f>
        <v>0</v>
      </c>
      <c r="ASG66" s="1366">
        <f t="shared" ref="ASG66" si="8800">ASG59*$C$64*$C$66</f>
        <v>0</v>
      </c>
      <c r="ASI66" s="1366">
        <f t="shared" ref="ASI66" si="8801">ASI59*$C$64*$C$66</f>
        <v>0</v>
      </c>
      <c r="ASK66" s="1366">
        <f t="shared" ref="ASK66" si="8802">ASK59*$C$64*$C$66</f>
        <v>0</v>
      </c>
      <c r="ASM66" s="1366">
        <f t="shared" ref="ASM66" si="8803">ASM59*$C$64*$C$66</f>
        <v>0</v>
      </c>
      <c r="ASO66" s="1366">
        <f t="shared" ref="ASO66" si="8804">ASO59*$C$64*$C$66</f>
        <v>0</v>
      </c>
      <c r="ASQ66" s="1366">
        <f t="shared" ref="ASQ66" si="8805">ASQ59*$C$64*$C$66</f>
        <v>0</v>
      </c>
      <c r="ASS66" s="1366">
        <f t="shared" ref="ASS66" si="8806">ASS59*$C$64*$C$66</f>
        <v>0</v>
      </c>
      <c r="ASU66" s="1366">
        <f t="shared" ref="ASU66" si="8807">ASU59*$C$64*$C$66</f>
        <v>0</v>
      </c>
      <c r="ASW66" s="1366">
        <f t="shared" ref="ASW66" si="8808">ASW59*$C$64*$C$66</f>
        <v>0</v>
      </c>
      <c r="ASY66" s="1366">
        <f t="shared" ref="ASY66" si="8809">ASY59*$C$64*$C$66</f>
        <v>0</v>
      </c>
      <c r="ATA66" s="1366">
        <f t="shared" ref="ATA66" si="8810">ATA59*$C$64*$C$66</f>
        <v>0</v>
      </c>
      <c r="ATC66" s="1366">
        <f t="shared" ref="ATC66" si="8811">ATC59*$C$64*$C$66</f>
        <v>0</v>
      </c>
      <c r="ATE66" s="1366">
        <f t="shared" ref="ATE66" si="8812">ATE59*$C$64*$C$66</f>
        <v>0</v>
      </c>
      <c r="ATG66" s="1366">
        <f t="shared" ref="ATG66" si="8813">ATG59*$C$64*$C$66</f>
        <v>0</v>
      </c>
      <c r="ATI66" s="1366">
        <f t="shared" ref="ATI66" si="8814">ATI59*$C$64*$C$66</f>
        <v>0</v>
      </c>
      <c r="ATK66" s="1366">
        <f t="shared" ref="ATK66" si="8815">ATK59*$C$64*$C$66</f>
        <v>0</v>
      </c>
      <c r="ATM66" s="1366">
        <f t="shared" ref="ATM66" si="8816">ATM59*$C$64*$C$66</f>
        <v>0</v>
      </c>
      <c r="ATO66" s="1366">
        <f t="shared" ref="ATO66" si="8817">ATO59*$C$64*$C$66</f>
        <v>0</v>
      </c>
      <c r="ATQ66" s="1366">
        <f t="shared" ref="ATQ66" si="8818">ATQ59*$C$64*$C$66</f>
        <v>0</v>
      </c>
      <c r="ATS66" s="1366">
        <f t="shared" ref="ATS66" si="8819">ATS59*$C$64*$C$66</f>
        <v>0</v>
      </c>
      <c r="ATU66" s="1366">
        <f t="shared" ref="ATU66" si="8820">ATU59*$C$64*$C$66</f>
        <v>0</v>
      </c>
      <c r="ATW66" s="1366">
        <f t="shared" ref="ATW66" si="8821">ATW59*$C$64*$C$66</f>
        <v>0</v>
      </c>
      <c r="ATY66" s="1366">
        <f t="shared" ref="ATY66" si="8822">ATY59*$C$64*$C$66</f>
        <v>0</v>
      </c>
      <c r="AUA66" s="1366">
        <f t="shared" ref="AUA66" si="8823">AUA59*$C$64*$C$66</f>
        <v>0</v>
      </c>
      <c r="AUC66" s="1366">
        <f t="shared" ref="AUC66" si="8824">AUC59*$C$64*$C$66</f>
        <v>0</v>
      </c>
      <c r="AUE66" s="1366">
        <f t="shared" ref="AUE66" si="8825">AUE59*$C$64*$C$66</f>
        <v>0</v>
      </c>
      <c r="AUG66" s="1366">
        <f t="shared" ref="AUG66" si="8826">AUG59*$C$64*$C$66</f>
        <v>0</v>
      </c>
      <c r="AUI66" s="1366">
        <f t="shared" ref="AUI66" si="8827">AUI59*$C$64*$C$66</f>
        <v>0</v>
      </c>
      <c r="AUK66" s="1366">
        <f t="shared" ref="AUK66" si="8828">AUK59*$C$64*$C$66</f>
        <v>0</v>
      </c>
      <c r="AUM66" s="1366">
        <f t="shared" ref="AUM66" si="8829">AUM59*$C$64*$C$66</f>
        <v>0</v>
      </c>
      <c r="AUO66" s="1366">
        <f t="shared" ref="AUO66" si="8830">AUO59*$C$64*$C$66</f>
        <v>0</v>
      </c>
      <c r="AUQ66" s="1366">
        <f t="shared" ref="AUQ66" si="8831">AUQ59*$C$64*$C$66</f>
        <v>0</v>
      </c>
      <c r="AUS66" s="1366">
        <f t="shared" ref="AUS66" si="8832">AUS59*$C$64*$C$66</f>
        <v>0</v>
      </c>
      <c r="AUU66" s="1366">
        <f t="shared" ref="AUU66" si="8833">AUU59*$C$64*$C$66</f>
        <v>0</v>
      </c>
      <c r="AUW66" s="1366">
        <f t="shared" ref="AUW66" si="8834">AUW59*$C$64*$C$66</f>
        <v>0</v>
      </c>
      <c r="AUY66" s="1366">
        <f t="shared" ref="AUY66" si="8835">AUY59*$C$64*$C$66</f>
        <v>0</v>
      </c>
      <c r="AVA66" s="1366">
        <f t="shared" ref="AVA66" si="8836">AVA59*$C$64*$C$66</f>
        <v>0</v>
      </c>
      <c r="AVC66" s="1366">
        <f t="shared" ref="AVC66" si="8837">AVC59*$C$64*$C$66</f>
        <v>0</v>
      </c>
      <c r="AVE66" s="1366">
        <f t="shared" ref="AVE66" si="8838">AVE59*$C$64*$C$66</f>
        <v>0</v>
      </c>
      <c r="AVG66" s="1366">
        <f t="shared" ref="AVG66" si="8839">AVG59*$C$64*$C$66</f>
        <v>0</v>
      </c>
      <c r="AVI66" s="1366">
        <f t="shared" ref="AVI66" si="8840">AVI59*$C$64*$C$66</f>
        <v>0</v>
      </c>
      <c r="AVK66" s="1366">
        <f t="shared" ref="AVK66" si="8841">AVK59*$C$64*$C$66</f>
        <v>0</v>
      </c>
      <c r="AVM66" s="1366">
        <f t="shared" ref="AVM66" si="8842">AVM59*$C$64*$C$66</f>
        <v>0</v>
      </c>
      <c r="AVO66" s="1366">
        <f t="shared" ref="AVO66" si="8843">AVO59*$C$64*$C$66</f>
        <v>0</v>
      </c>
      <c r="AVQ66" s="1366">
        <f t="shared" ref="AVQ66" si="8844">AVQ59*$C$64*$C$66</f>
        <v>0</v>
      </c>
      <c r="AVS66" s="1366">
        <f t="shared" ref="AVS66" si="8845">AVS59*$C$64*$C$66</f>
        <v>0</v>
      </c>
      <c r="AVU66" s="1366">
        <f t="shared" ref="AVU66" si="8846">AVU59*$C$64*$C$66</f>
        <v>0</v>
      </c>
      <c r="AVW66" s="1366">
        <f t="shared" ref="AVW66" si="8847">AVW59*$C$64*$C$66</f>
        <v>0</v>
      </c>
      <c r="AVY66" s="1366">
        <f t="shared" ref="AVY66" si="8848">AVY59*$C$64*$C$66</f>
        <v>0</v>
      </c>
      <c r="AWA66" s="1366">
        <f t="shared" ref="AWA66" si="8849">AWA59*$C$64*$C$66</f>
        <v>0</v>
      </c>
      <c r="AWC66" s="1366">
        <f t="shared" ref="AWC66" si="8850">AWC59*$C$64*$C$66</f>
        <v>0</v>
      </c>
      <c r="AWE66" s="1366">
        <f t="shared" ref="AWE66" si="8851">AWE59*$C$64*$C$66</f>
        <v>0</v>
      </c>
      <c r="AWG66" s="1366">
        <f t="shared" ref="AWG66" si="8852">AWG59*$C$64*$C$66</f>
        <v>0</v>
      </c>
      <c r="AWI66" s="1366">
        <f t="shared" ref="AWI66" si="8853">AWI59*$C$64*$C$66</f>
        <v>0</v>
      </c>
      <c r="AWK66" s="1366">
        <f t="shared" ref="AWK66" si="8854">AWK59*$C$64*$C$66</f>
        <v>0</v>
      </c>
      <c r="AWM66" s="1366">
        <f t="shared" ref="AWM66" si="8855">AWM59*$C$64*$C$66</f>
        <v>0</v>
      </c>
      <c r="AWO66" s="1366">
        <f t="shared" ref="AWO66" si="8856">AWO59*$C$64*$C$66</f>
        <v>0</v>
      </c>
      <c r="AWQ66" s="1366">
        <f t="shared" ref="AWQ66" si="8857">AWQ59*$C$64*$C$66</f>
        <v>0</v>
      </c>
      <c r="AWS66" s="1366">
        <f t="shared" ref="AWS66" si="8858">AWS59*$C$64*$C$66</f>
        <v>0</v>
      </c>
      <c r="AWU66" s="1366">
        <f t="shared" ref="AWU66" si="8859">AWU59*$C$64*$C$66</f>
        <v>0</v>
      </c>
      <c r="AWW66" s="1366">
        <f t="shared" ref="AWW66" si="8860">AWW59*$C$64*$C$66</f>
        <v>0</v>
      </c>
      <c r="AWY66" s="1366">
        <f t="shared" ref="AWY66" si="8861">AWY59*$C$64*$C$66</f>
        <v>0</v>
      </c>
      <c r="AXA66" s="1366">
        <f t="shared" ref="AXA66" si="8862">AXA59*$C$64*$C$66</f>
        <v>0</v>
      </c>
      <c r="AXC66" s="1366">
        <f t="shared" ref="AXC66" si="8863">AXC59*$C$64*$C$66</f>
        <v>0</v>
      </c>
      <c r="AXE66" s="1366">
        <f t="shared" ref="AXE66" si="8864">AXE59*$C$64*$C$66</f>
        <v>0</v>
      </c>
      <c r="AXG66" s="1366">
        <f t="shared" ref="AXG66" si="8865">AXG59*$C$64*$C$66</f>
        <v>0</v>
      </c>
      <c r="AXI66" s="1366">
        <f t="shared" ref="AXI66" si="8866">AXI59*$C$64*$C$66</f>
        <v>0</v>
      </c>
      <c r="AXK66" s="1366">
        <f t="shared" ref="AXK66" si="8867">AXK59*$C$64*$C$66</f>
        <v>0</v>
      </c>
      <c r="AXM66" s="1366">
        <f t="shared" ref="AXM66" si="8868">AXM59*$C$64*$C$66</f>
        <v>0</v>
      </c>
      <c r="AXO66" s="1366">
        <f t="shared" ref="AXO66" si="8869">AXO59*$C$64*$C$66</f>
        <v>0</v>
      </c>
      <c r="AXQ66" s="1366">
        <f t="shared" ref="AXQ66" si="8870">AXQ59*$C$64*$C$66</f>
        <v>0</v>
      </c>
      <c r="AXS66" s="1366">
        <f t="shared" ref="AXS66" si="8871">AXS59*$C$64*$C$66</f>
        <v>0</v>
      </c>
      <c r="AXU66" s="1366">
        <f t="shared" ref="AXU66" si="8872">AXU59*$C$64*$C$66</f>
        <v>0</v>
      </c>
      <c r="AXW66" s="1366">
        <f t="shared" ref="AXW66" si="8873">AXW59*$C$64*$C$66</f>
        <v>0</v>
      </c>
      <c r="AXY66" s="1366">
        <f t="shared" ref="AXY66" si="8874">AXY59*$C$64*$C$66</f>
        <v>0</v>
      </c>
      <c r="AYA66" s="1366">
        <f t="shared" ref="AYA66" si="8875">AYA59*$C$64*$C$66</f>
        <v>0</v>
      </c>
      <c r="AYC66" s="1366">
        <f t="shared" ref="AYC66" si="8876">AYC59*$C$64*$C$66</f>
        <v>0</v>
      </c>
      <c r="AYE66" s="1366">
        <f t="shared" ref="AYE66" si="8877">AYE59*$C$64*$C$66</f>
        <v>0</v>
      </c>
      <c r="AYG66" s="1366">
        <f t="shared" ref="AYG66" si="8878">AYG59*$C$64*$C$66</f>
        <v>0</v>
      </c>
      <c r="AYI66" s="1366">
        <f t="shared" ref="AYI66" si="8879">AYI59*$C$64*$C$66</f>
        <v>0</v>
      </c>
      <c r="AYK66" s="1366">
        <f t="shared" ref="AYK66" si="8880">AYK59*$C$64*$C$66</f>
        <v>0</v>
      </c>
      <c r="AYM66" s="1366">
        <f t="shared" ref="AYM66" si="8881">AYM59*$C$64*$C$66</f>
        <v>0</v>
      </c>
      <c r="AYO66" s="1366">
        <f t="shared" ref="AYO66" si="8882">AYO59*$C$64*$C$66</f>
        <v>0</v>
      </c>
      <c r="AYQ66" s="1366">
        <f t="shared" ref="AYQ66" si="8883">AYQ59*$C$64*$C$66</f>
        <v>0</v>
      </c>
      <c r="AYS66" s="1366">
        <f t="shared" ref="AYS66" si="8884">AYS59*$C$64*$C$66</f>
        <v>0</v>
      </c>
      <c r="AYU66" s="1366">
        <f t="shared" ref="AYU66" si="8885">AYU59*$C$64*$C$66</f>
        <v>0</v>
      </c>
      <c r="AYW66" s="1366">
        <f t="shared" ref="AYW66" si="8886">AYW59*$C$64*$C$66</f>
        <v>0</v>
      </c>
      <c r="AYY66" s="1366">
        <f t="shared" ref="AYY66" si="8887">AYY59*$C$64*$C$66</f>
        <v>0</v>
      </c>
      <c r="AZA66" s="1366">
        <f t="shared" ref="AZA66" si="8888">AZA59*$C$64*$C$66</f>
        <v>0</v>
      </c>
      <c r="AZC66" s="1366">
        <f t="shared" ref="AZC66" si="8889">AZC59*$C$64*$C$66</f>
        <v>0</v>
      </c>
      <c r="AZE66" s="1366">
        <f t="shared" ref="AZE66" si="8890">AZE59*$C$64*$C$66</f>
        <v>0</v>
      </c>
      <c r="AZG66" s="1366">
        <f t="shared" ref="AZG66" si="8891">AZG59*$C$64*$C$66</f>
        <v>0</v>
      </c>
      <c r="AZI66" s="1366">
        <f t="shared" ref="AZI66" si="8892">AZI59*$C$64*$C$66</f>
        <v>0</v>
      </c>
      <c r="AZK66" s="1366">
        <f t="shared" ref="AZK66" si="8893">AZK59*$C$64*$C$66</f>
        <v>0</v>
      </c>
      <c r="AZM66" s="1366">
        <f t="shared" ref="AZM66" si="8894">AZM59*$C$64*$C$66</f>
        <v>0</v>
      </c>
      <c r="AZO66" s="1366">
        <f t="shared" ref="AZO66" si="8895">AZO59*$C$64*$C$66</f>
        <v>0</v>
      </c>
      <c r="AZQ66" s="1366">
        <f t="shared" ref="AZQ66" si="8896">AZQ59*$C$64*$C$66</f>
        <v>0</v>
      </c>
      <c r="AZS66" s="1366">
        <f t="shared" ref="AZS66" si="8897">AZS59*$C$64*$C$66</f>
        <v>0</v>
      </c>
      <c r="AZU66" s="1366">
        <f t="shared" ref="AZU66" si="8898">AZU59*$C$64*$C$66</f>
        <v>0</v>
      </c>
      <c r="AZW66" s="1366">
        <f t="shared" ref="AZW66" si="8899">AZW59*$C$64*$C$66</f>
        <v>0</v>
      </c>
      <c r="AZY66" s="1366">
        <f t="shared" ref="AZY66" si="8900">AZY59*$C$64*$C$66</f>
        <v>0</v>
      </c>
      <c r="BAA66" s="1366">
        <f t="shared" ref="BAA66" si="8901">BAA59*$C$64*$C$66</f>
        <v>0</v>
      </c>
      <c r="BAC66" s="1366">
        <f t="shared" ref="BAC66" si="8902">BAC59*$C$64*$C$66</f>
        <v>0</v>
      </c>
      <c r="BAE66" s="1366">
        <f t="shared" ref="BAE66" si="8903">BAE59*$C$64*$C$66</f>
        <v>0</v>
      </c>
      <c r="BAG66" s="1366">
        <f t="shared" ref="BAG66" si="8904">BAG59*$C$64*$C$66</f>
        <v>0</v>
      </c>
      <c r="BAI66" s="1366">
        <f t="shared" ref="BAI66" si="8905">BAI59*$C$64*$C$66</f>
        <v>0</v>
      </c>
      <c r="BAK66" s="1366">
        <f t="shared" ref="BAK66" si="8906">BAK59*$C$64*$C$66</f>
        <v>0</v>
      </c>
      <c r="BAM66" s="1366">
        <f t="shared" ref="BAM66" si="8907">BAM59*$C$64*$C$66</f>
        <v>0</v>
      </c>
      <c r="BAO66" s="1366">
        <f t="shared" ref="BAO66" si="8908">BAO59*$C$64*$C$66</f>
        <v>0</v>
      </c>
      <c r="BAQ66" s="1366">
        <f t="shared" ref="BAQ66" si="8909">BAQ59*$C$64*$C$66</f>
        <v>0</v>
      </c>
      <c r="BAS66" s="1366">
        <f t="shared" ref="BAS66" si="8910">BAS59*$C$64*$C$66</f>
        <v>0</v>
      </c>
      <c r="BAU66" s="1366">
        <f t="shared" ref="BAU66" si="8911">BAU59*$C$64*$C$66</f>
        <v>0</v>
      </c>
      <c r="BAW66" s="1366">
        <f t="shared" ref="BAW66" si="8912">BAW59*$C$64*$C$66</f>
        <v>0</v>
      </c>
      <c r="BAY66" s="1366">
        <f t="shared" ref="BAY66" si="8913">BAY59*$C$64*$C$66</f>
        <v>0</v>
      </c>
      <c r="BBA66" s="1366">
        <f t="shared" ref="BBA66" si="8914">BBA59*$C$64*$C$66</f>
        <v>0</v>
      </c>
      <c r="BBC66" s="1366">
        <f t="shared" ref="BBC66" si="8915">BBC59*$C$64*$C$66</f>
        <v>0</v>
      </c>
      <c r="BBE66" s="1366">
        <f t="shared" ref="BBE66" si="8916">BBE59*$C$64*$C$66</f>
        <v>0</v>
      </c>
      <c r="BBG66" s="1366">
        <f t="shared" ref="BBG66" si="8917">BBG59*$C$64*$C$66</f>
        <v>0</v>
      </c>
      <c r="BBI66" s="1366">
        <f t="shared" ref="BBI66" si="8918">BBI59*$C$64*$C$66</f>
        <v>0</v>
      </c>
      <c r="BBK66" s="1366">
        <f t="shared" ref="BBK66" si="8919">BBK59*$C$64*$C$66</f>
        <v>0</v>
      </c>
      <c r="BBM66" s="1366">
        <f t="shared" ref="BBM66" si="8920">BBM59*$C$64*$C$66</f>
        <v>0</v>
      </c>
      <c r="BBO66" s="1366">
        <f t="shared" ref="BBO66" si="8921">BBO59*$C$64*$C$66</f>
        <v>0</v>
      </c>
      <c r="BBQ66" s="1366">
        <f t="shared" ref="BBQ66" si="8922">BBQ59*$C$64*$C$66</f>
        <v>0</v>
      </c>
      <c r="BBS66" s="1366">
        <f t="shared" ref="BBS66" si="8923">BBS59*$C$64*$C$66</f>
        <v>0</v>
      </c>
      <c r="BBU66" s="1366">
        <f t="shared" ref="BBU66" si="8924">BBU59*$C$64*$C$66</f>
        <v>0</v>
      </c>
      <c r="BBW66" s="1366">
        <f t="shared" ref="BBW66" si="8925">BBW59*$C$64*$C$66</f>
        <v>0</v>
      </c>
      <c r="BBY66" s="1366">
        <f t="shared" ref="BBY66" si="8926">BBY59*$C$64*$C$66</f>
        <v>0</v>
      </c>
      <c r="BCA66" s="1366">
        <f t="shared" ref="BCA66" si="8927">BCA59*$C$64*$C$66</f>
        <v>0</v>
      </c>
      <c r="BCC66" s="1366">
        <f t="shared" ref="BCC66" si="8928">BCC59*$C$64*$C$66</f>
        <v>0</v>
      </c>
      <c r="BCE66" s="1366">
        <f t="shared" ref="BCE66" si="8929">BCE59*$C$64*$C$66</f>
        <v>0</v>
      </c>
      <c r="BCG66" s="1366">
        <f t="shared" ref="BCG66" si="8930">BCG59*$C$64*$C$66</f>
        <v>0</v>
      </c>
      <c r="BCI66" s="1366">
        <f t="shared" ref="BCI66" si="8931">BCI59*$C$64*$C$66</f>
        <v>0</v>
      </c>
      <c r="BCK66" s="1366">
        <f t="shared" ref="BCK66" si="8932">BCK59*$C$64*$C$66</f>
        <v>0</v>
      </c>
      <c r="BCM66" s="1366">
        <f t="shared" ref="BCM66" si="8933">BCM59*$C$64*$C$66</f>
        <v>0</v>
      </c>
      <c r="BCO66" s="1366">
        <f t="shared" ref="BCO66" si="8934">BCO59*$C$64*$C$66</f>
        <v>0</v>
      </c>
      <c r="BCQ66" s="1366">
        <f t="shared" ref="BCQ66" si="8935">BCQ59*$C$64*$C$66</f>
        <v>0</v>
      </c>
      <c r="BCS66" s="1366">
        <f t="shared" ref="BCS66" si="8936">BCS59*$C$64*$C$66</f>
        <v>0</v>
      </c>
      <c r="BCU66" s="1366">
        <f t="shared" ref="BCU66" si="8937">BCU59*$C$64*$C$66</f>
        <v>0</v>
      </c>
      <c r="BCW66" s="1366">
        <f t="shared" ref="BCW66" si="8938">BCW59*$C$64*$C$66</f>
        <v>0</v>
      </c>
      <c r="BCY66" s="1366">
        <f t="shared" ref="BCY66" si="8939">BCY59*$C$64*$C$66</f>
        <v>0</v>
      </c>
      <c r="BDA66" s="1366">
        <f t="shared" ref="BDA66" si="8940">BDA59*$C$64*$C$66</f>
        <v>0</v>
      </c>
      <c r="BDC66" s="1366">
        <f t="shared" ref="BDC66" si="8941">BDC59*$C$64*$C$66</f>
        <v>0</v>
      </c>
      <c r="BDE66" s="1366">
        <f t="shared" ref="BDE66" si="8942">BDE59*$C$64*$C$66</f>
        <v>0</v>
      </c>
      <c r="BDG66" s="1366">
        <f t="shared" ref="BDG66" si="8943">BDG59*$C$64*$C$66</f>
        <v>0</v>
      </c>
      <c r="BDI66" s="1366">
        <f t="shared" ref="BDI66" si="8944">BDI59*$C$64*$C$66</f>
        <v>0</v>
      </c>
      <c r="BDK66" s="1366">
        <f t="shared" ref="BDK66" si="8945">BDK59*$C$64*$C$66</f>
        <v>0</v>
      </c>
      <c r="BDM66" s="1366">
        <f t="shared" ref="BDM66" si="8946">BDM59*$C$64*$C$66</f>
        <v>0</v>
      </c>
      <c r="BDO66" s="1366">
        <f t="shared" ref="BDO66" si="8947">BDO59*$C$64*$C$66</f>
        <v>0</v>
      </c>
      <c r="BDQ66" s="1366">
        <f t="shared" ref="BDQ66" si="8948">BDQ59*$C$64*$C$66</f>
        <v>0</v>
      </c>
      <c r="BDS66" s="1366">
        <f t="shared" ref="BDS66" si="8949">BDS59*$C$64*$C$66</f>
        <v>0</v>
      </c>
      <c r="BDU66" s="1366">
        <f t="shared" ref="BDU66" si="8950">BDU59*$C$64*$C$66</f>
        <v>0</v>
      </c>
      <c r="BDW66" s="1366">
        <f t="shared" ref="BDW66" si="8951">BDW59*$C$64*$C$66</f>
        <v>0</v>
      </c>
      <c r="BDY66" s="1366">
        <f t="shared" ref="BDY66" si="8952">BDY59*$C$64*$C$66</f>
        <v>0</v>
      </c>
      <c r="BEA66" s="1366">
        <f t="shared" ref="BEA66" si="8953">BEA59*$C$64*$C$66</f>
        <v>0</v>
      </c>
      <c r="BEC66" s="1366">
        <f t="shared" ref="BEC66" si="8954">BEC59*$C$64*$C$66</f>
        <v>0</v>
      </c>
      <c r="BEE66" s="1366">
        <f t="shared" ref="BEE66" si="8955">BEE59*$C$64*$C$66</f>
        <v>0</v>
      </c>
      <c r="BEG66" s="1366">
        <f t="shared" ref="BEG66" si="8956">BEG59*$C$64*$C$66</f>
        <v>0</v>
      </c>
      <c r="BEI66" s="1366">
        <f t="shared" ref="BEI66" si="8957">BEI59*$C$64*$C$66</f>
        <v>0</v>
      </c>
      <c r="BEK66" s="1366">
        <f t="shared" ref="BEK66" si="8958">BEK59*$C$64*$C$66</f>
        <v>0</v>
      </c>
      <c r="BEM66" s="1366">
        <f t="shared" ref="BEM66" si="8959">BEM59*$C$64*$C$66</f>
        <v>0</v>
      </c>
      <c r="BEO66" s="1366">
        <f t="shared" ref="BEO66" si="8960">BEO59*$C$64*$C$66</f>
        <v>0</v>
      </c>
      <c r="BEQ66" s="1366">
        <f t="shared" ref="BEQ66" si="8961">BEQ59*$C$64*$C$66</f>
        <v>0</v>
      </c>
      <c r="BES66" s="1366">
        <f t="shared" ref="BES66" si="8962">BES59*$C$64*$C$66</f>
        <v>0</v>
      </c>
      <c r="BEU66" s="1366">
        <f t="shared" ref="BEU66" si="8963">BEU59*$C$64*$C$66</f>
        <v>0</v>
      </c>
      <c r="BEW66" s="1366">
        <f t="shared" ref="BEW66" si="8964">BEW59*$C$64*$C$66</f>
        <v>0</v>
      </c>
      <c r="BEY66" s="1366">
        <f t="shared" ref="BEY66" si="8965">BEY59*$C$64*$C$66</f>
        <v>0</v>
      </c>
      <c r="BFA66" s="1366">
        <f t="shared" ref="BFA66" si="8966">BFA59*$C$64*$C$66</f>
        <v>0</v>
      </c>
      <c r="BFC66" s="1366">
        <f t="shared" ref="BFC66" si="8967">BFC59*$C$64*$C$66</f>
        <v>0</v>
      </c>
      <c r="BFE66" s="1366">
        <f t="shared" ref="BFE66" si="8968">BFE59*$C$64*$C$66</f>
        <v>0</v>
      </c>
      <c r="BFG66" s="1366">
        <f t="shared" ref="BFG66" si="8969">BFG59*$C$64*$C$66</f>
        <v>0</v>
      </c>
      <c r="BFI66" s="1366">
        <f t="shared" ref="BFI66" si="8970">BFI59*$C$64*$C$66</f>
        <v>0</v>
      </c>
      <c r="BFK66" s="1366">
        <f t="shared" ref="BFK66" si="8971">BFK59*$C$64*$C$66</f>
        <v>0</v>
      </c>
      <c r="BFM66" s="1366">
        <f t="shared" ref="BFM66" si="8972">BFM59*$C$64*$C$66</f>
        <v>0</v>
      </c>
      <c r="BFO66" s="1366">
        <f t="shared" ref="BFO66" si="8973">BFO59*$C$64*$C$66</f>
        <v>0</v>
      </c>
      <c r="BFQ66" s="1366">
        <f t="shared" ref="BFQ66" si="8974">BFQ59*$C$64*$C$66</f>
        <v>0</v>
      </c>
      <c r="BFS66" s="1366">
        <f t="shared" ref="BFS66" si="8975">BFS59*$C$64*$C$66</f>
        <v>0</v>
      </c>
      <c r="BFU66" s="1366">
        <f t="shared" ref="BFU66" si="8976">BFU59*$C$64*$C$66</f>
        <v>0</v>
      </c>
      <c r="BFW66" s="1366">
        <f t="shared" ref="BFW66" si="8977">BFW59*$C$64*$C$66</f>
        <v>0</v>
      </c>
      <c r="BFY66" s="1366">
        <f t="shared" ref="BFY66" si="8978">BFY59*$C$64*$C$66</f>
        <v>0</v>
      </c>
      <c r="BGA66" s="1366">
        <f t="shared" ref="BGA66" si="8979">BGA59*$C$64*$C$66</f>
        <v>0</v>
      </c>
      <c r="BGC66" s="1366">
        <f t="shared" ref="BGC66" si="8980">BGC59*$C$64*$C$66</f>
        <v>0</v>
      </c>
      <c r="BGE66" s="1366">
        <f t="shared" ref="BGE66" si="8981">BGE59*$C$64*$C$66</f>
        <v>0</v>
      </c>
      <c r="BGG66" s="1366">
        <f t="shared" ref="BGG66" si="8982">BGG59*$C$64*$C$66</f>
        <v>0</v>
      </c>
      <c r="BGI66" s="1366">
        <f t="shared" ref="BGI66" si="8983">BGI59*$C$64*$C$66</f>
        <v>0</v>
      </c>
      <c r="BGK66" s="1366">
        <f t="shared" ref="BGK66" si="8984">BGK59*$C$64*$C$66</f>
        <v>0</v>
      </c>
      <c r="BGM66" s="1366">
        <f t="shared" ref="BGM66" si="8985">BGM59*$C$64*$C$66</f>
        <v>0</v>
      </c>
      <c r="BGO66" s="1366">
        <f t="shared" ref="BGO66" si="8986">BGO59*$C$64*$C$66</f>
        <v>0</v>
      </c>
      <c r="BGQ66" s="1366">
        <f t="shared" ref="BGQ66" si="8987">BGQ59*$C$64*$C$66</f>
        <v>0</v>
      </c>
      <c r="BGS66" s="1366">
        <f t="shared" ref="BGS66" si="8988">BGS59*$C$64*$C$66</f>
        <v>0</v>
      </c>
      <c r="BGU66" s="1366">
        <f t="shared" ref="BGU66" si="8989">BGU59*$C$64*$C$66</f>
        <v>0</v>
      </c>
      <c r="BGW66" s="1366">
        <f t="shared" ref="BGW66" si="8990">BGW59*$C$64*$C$66</f>
        <v>0</v>
      </c>
      <c r="BGY66" s="1366">
        <f t="shared" ref="BGY66" si="8991">BGY59*$C$64*$C$66</f>
        <v>0</v>
      </c>
      <c r="BHA66" s="1366">
        <f t="shared" ref="BHA66" si="8992">BHA59*$C$64*$C$66</f>
        <v>0</v>
      </c>
      <c r="BHC66" s="1366">
        <f t="shared" ref="BHC66" si="8993">BHC59*$C$64*$C$66</f>
        <v>0</v>
      </c>
      <c r="BHE66" s="1366">
        <f t="shared" ref="BHE66" si="8994">BHE59*$C$64*$C$66</f>
        <v>0</v>
      </c>
      <c r="BHG66" s="1366">
        <f t="shared" ref="BHG66" si="8995">BHG59*$C$64*$C$66</f>
        <v>0</v>
      </c>
      <c r="BHI66" s="1366">
        <f t="shared" ref="BHI66" si="8996">BHI59*$C$64*$C$66</f>
        <v>0</v>
      </c>
      <c r="BHK66" s="1366">
        <f t="shared" ref="BHK66" si="8997">BHK59*$C$64*$C$66</f>
        <v>0</v>
      </c>
      <c r="BHM66" s="1366">
        <f t="shared" ref="BHM66" si="8998">BHM59*$C$64*$C$66</f>
        <v>0</v>
      </c>
      <c r="BHO66" s="1366">
        <f t="shared" ref="BHO66" si="8999">BHO59*$C$64*$C$66</f>
        <v>0</v>
      </c>
      <c r="BHQ66" s="1366">
        <f t="shared" ref="BHQ66" si="9000">BHQ59*$C$64*$C$66</f>
        <v>0</v>
      </c>
      <c r="BHS66" s="1366">
        <f t="shared" ref="BHS66" si="9001">BHS59*$C$64*$C$66</f>
        <v>0</v>
      </c>
      <c r="BHU66" s="1366">
        <f t="shared" ref="BHU66" si="9002">BHU59*$C$64*$C$66</f>
        <v>0</v>
      </c>
      <c r="BHW66" s="1366">
        <f t="shared" ref="BHW66" si="9003">BHW59*$C$64*$C$66</f>
        <v>0</v>
      </c>
      <c r="BHY66" s="1366">
        <f t="shared" ref="BHY66" si="9004">BHY59*$C$64*$C$66</f>
        <v>0</v>
      </c>
      <c r="BIA66" s="1366">
        <f t="shared" ref="BIA66" si="9005">BIA59*$C$64*$C$66</f>
        <v>0</v>
      </c>
      <c r="BIC66" s="1366">
        <f t="shared" ref="BIC66" si="9006">BIC59*$C$64*$C$66</f>
        <v>0</v>
      </c>
      <c r="BIE66" s="1366">
        <f t="shared" ref="BIE66" si="9007">BIE59*$C$64*$C$66</f>
        <v>0</v>
      </c>
      <c r="BIG66" s="1366">
        <f t="shared" ref="BIG66" si="9008">BIG59*$C$64*$C$66</f>
        <v>0</v>
      </c>
      <c r="BII66" s="1366">
        <f t="shared" ref="BII66" si="9009">BII59*$C$64*$C$66</f>
        <v>0</v>
      </c>
      <c r="BIK66" s="1366">
        <f t="shared" ref="BIK66" si="9010">BIK59*$C$64*$C$66</f>
        <v>0</v>
      </c>
      <c r="BIM66" s="1366">
        <f t="shared" ref="BIM66" si="9011">BIM59*$C$64*$C$66</f>
        <v>0</v>
      </c>
      <c r="BIO66" s="1366">
        <f t="shared" ref="BIO66" si="9012">BIO59*$C$64*$C$66</f>
        <v>0</v>
      </c>
      <c r="BIQ66" s="1366">
        <f t="shared" ref="BIQ66" si="9013">BIQ59*$C$64*$C$66</f>
        <v>0</v>
      </c>
      <c r="BIS66" s="1366">
        <f t="shared" ref="BIS66" si="9014">BIS59*$C$64*$C$66</f>
        <v>0</v>
      </c>
      <c r="BIU66" s="1366">
        <f t="shared" ref="BIU66" si="9015">BIU59*$C$64*$C$66</f>
        <v>0</v>
      </c>
      <c r="BIW66" s="1366">
        <f t="shared" ref="BIW66" si="9016">BIW59*$C$64*$C$66</f>
        <v>0</v>
      </c>
      <c r="BIY66" s="1366">
        <f t="shared" ref="BIY66" si="9017">BIY59*$C$64*$C$66</f>
        <v>0</v>
      </c>
      <c r="BJA66" s="1366">
        <f t="shared" ref="BJA66" si="9018">BJA59*$C$64*$C$66</f>
        <v>0</v>
      </c>
      <c r="BJC66" s="1366">
        <f t="shared" ref="BJC66" si="9019">BJC59*$C$64*$C$66</f>
        <v>0</v>
      </c>
      <c r="BJE66" s="1366">
        <f t="shared" ref="BJE66" si="9020">BJE59*$C$64*$C$66</f>
        <v>0</v>
      </c>
      <c r="BJG66" s="1366">
        <f t="shared" ref="BJG66" si="9021">BJG59*$C$64*$C$66</f>
        <v>0</v>
      </c>
      <c r="BJI66" s="1366">
        <f t="shared" ref="BJI66" si="9022">BJI59*$C$64*$C$66</f>
        <v>0</v>
      </c>
      <c r="BJK66" s="1366">
        <f t="shared" ref="BJK66" si="9023">BJK59*$C$64*$C$66</f>
        <v>0</v>
      </c>
      <c r="BJM66" s="1366">
        <f t="shared" ref="BJM66" si="9024">BJM59*$C$64*$C$66</f>
        <v>0</v>
      </c>
      <c r="BJO66" s="1366">
        <f t="shared" ref="BJO66" si="9025">BJO59*$C$64*$C$66</f>
        <v>0</v>
      </c>
      <c r="BJQ66" s="1366">
        <f t="shared" ref="BJQ66" si="9026">BJQ59*$C$64*$C$66</f>
        <v>0</v>
      </c>
      <c r="BJS66" s="1366">
        <f t="shared" ref="BJS66" si="9027">BJS59*$C$64*$C$66</f>
        <v>0</v>
      </c>
      <c r="BJU66" s="1366">
        <f t="shared" ref="BJU66" si="9028">BJU59*$C$64*$C$66</f>
        <v>0</v>
      </c>
      <c r="BJW66" s="1366">
        <f t="shared" ref="BJW66" si="9029">BJW59*$C$64*$C$66</f>
        <v>0</v>
      </c>
      <c r="BJY66" s="1366">
        <f t="shared" ref="BJY66" si="9030">BJY59*$C$64*$C$66</f>
        <v>0</v>
      </c>
      <c r="BKA66" s="1366">
        <f t="shared" ref="BKA66" si="9031">BKA59*$C$64*$C$66</f>
        <v>0</v>
      </c>
      <c r="BKC66" s="1366">
        <f t="shared" ref="BKC66" si="9032">BKC59*$C$64*$C$66</f>
        <v>0</v>
      </c>
      <c r="BKE66" s="1366">
        <f t="shared" ref="BKE66" si="9033">BKE59*$C$64*$C$66</f>
        <v>0</v>
      </c>
      <c r="BKG66" s="1366">
        <f t="shared" ref="BKG66" si="9034">BKG59*$C$64*$C$66</f>
        <v>0</v>
      </c>
      <c r="BKI66" s="1366">
        <f t="shared" ref="BKI66" si="9035">BKI59*$C$64*$C$66</f>
        <v>0</v>
      </c>
      <c r="BKK66" s="1366">
        <f t="shared" ref="BKK66" si="9036">BKK59*$C$64*$C$66</f>
        <v>0</v>
      </c>
      <c r="BKM66" s="1366">
        <f t="shared" ref="BKM66" si="9037">BKM59*$C$64*$C$66</f>
        <v>0</v>
      </c>
      <c r="BKO66" s="1366">
        <f t="shared" ref="BKO66" si="9038">BKO59*$C$64*$C$66</f>
        <v>0</v>
      </c>
      <c r="BKQ66" s="1366">
        <f t="shared" ref="BKQ66" si="9039">BKQ59*$C$64*$C$66</f>
        <v>0</v>
      </c>
      <c r="BKS66" s="1366">
        <f t="shared" ref="BKS66" si="9040">BKS59*$C$64*$C$66</f>
        <v>0</v>
      </c>
      <c r="BKU66" s="1366">
        <f t="shared" ref="BKU66" si="9041">BKU59*$C$64*$C$66</f>
        <v>0</v>
      </c>
      <c r="BKW66" s="1366">
        <f t="shared" ref="BKW66" si="9042">BKW59*$C$64*$C$66</f>
        <v>0</v>
      </c>
      <c r="BKY66" s="1366">
        <f t="shared" ref="BKY66" si="9043">BKY59*$C$64*$C$66</f>
        <v>0</v>
      </c>
      <c r="BLA66" s="1366">
        <f t="shared" ref="BLA66" si="9044">BLA59*$C$64*$C$66</f>
        <v>0</v>
      </c>
      <c r="BLC66" s="1366">
        <f t="shared" ref="BLC66" si="9045">BLC59*$C$64*$C$66</f>
        <v>0</v>
      </c>
      <c r="BLE66" s="1366">
        <f t="shared" ref="BLE66" si="9046">BLE59*$C$64*$C$66</f>
        <v>0</v>
      </c>
      <c r="BLG66" s="1366">
        <f t="shared" ref="BLG66" si="9047">BLG59*$C$64*$C$66</f>
        <v>0</v>
      </c>
      <c r="BLI66" s="1366">
        <f t="shared" ref="BLI66" si="9048">BLI59*$C$64*$C$66</f>
        <v>0</v>
      </c>
      <c r="BLK66" s="1366">
        <f t="shared" ref="BLK66" si="9049">BLK59*$C$64*$C$66</f>
        <v>0</v>
      </c>
      <c r="BLM66" s="1366">
        <f t="shared" ref="BLM66" si="9050">BLM59*$C$64*$C$66</f>
        <v>0</v>
      </c>
      <c r="BLO66" s="1366">
        <f t="shared" ref="BLO66" si="9051">BLO59*$C$64*$C$66</f>
        <v>0</v>
      </c>
      <c r="BLQ66" s="1366">
        <f t="shared" ref="BLQ66" si="9052">BLQ59*$C$64*$C$66</f>
        <v>0</v>
      </c>
      <c r="BLS66" s="1366">
        <f t="shared" ref="BLS66" si="9053">BLS59*$C$64*$C$66</f>
        <v>0</v>
      </c>
      <c r="BLU66" s="1366">
        <f t="shared" ref="BLU66" si="9054">BLU59*$C$64*$C$66</f>
        <v>0</v>
      </c>
      <c r="BLW66" s="1366">
        <f t="shared" ref="BLW66" si="9055">BLW59*$C$64*$C$66</f>
        <v>0</v>
      </c>
      <c r="BLY66" s="1366">
        <f t="shared" ref="BLY66" si="9056">BLY59*$C$64*$C$66</f>
        <v>0</v>
      </c>
      <c r="BMA66" s="1366">
        <f t="shared" ref="BMA66" si="9057">BMA59*$C$64*$C$66</f>
        <v>0</v>
      </c>
      <c r="BMC66" s="1366">
        <f t="shared" ref="BMC66" si="9058">BMC59*$C$64*$C$66</f>
        <v>0</v>
      </c>
      <c r="BME66" s="1366">
        <f t="shared" ref="BME66" si="9059">BME59*$C$64*$C$66</f>
        <v>0</v>
      </c>
      <c r="BMG66" s="1366">
        <f t="shared" ref="BMG66" si="9060">BMG59*$C$64*$C$66</f>
        <v>0</v>
      </c>
      <c r="BMI66" s="1366">
        <f t="shared" ref="BMI66" si="9061">BMI59*$C$64*$C$66</f>
        <v>0</v>
      </c>
      <c r="BMK66" s="1366">
        <f t="shared" ref="BMK66" si="9062">BMK59*$C$64*$C$66</f>
        <v>0</v>
      </c>
      <c r="BMM66" s="1366">
        <f t="shared" ref="BMM66" si="9063">BMM59*$C$64*$C$66</f>
        <v>0</v>
      </c>
      <c r="BMO66" s="1366">
        <f t="shared" ref="BMO66" si="9064">BMO59*$C$64*$C$66</f>
        <v>0</v>
      </c>
      <c r="BMQ66" s="1366">
        <f t="shared" ref="BMQ66" si="9065">BMQ59*$C$64*$C$66</f>
        <v>0</v>
      </c>
      <c r="BMS66" s="1366">
        <f t="shared" ref="BMS66" si="9066">BMS59*$C$64*$C$66</f>
        <v>0</v>
      </c>
      <c r="BMU66" s="1366">
        <f t="shared" ref="BMU66" si="9067">BMU59*$C$64*$C$66</f>
        <v>0</v>
      </c>
      <c r="BMW66" s="1366">
        <f t="shared" ref="BMW66" si="9068">BMW59*$C$64*$C$66</f>
        <v>0</v>
      </c>
      <c r="BMY66" s="1366">
        <f t="shared" ref="BMY66" si="9069">BMY59*$C$64*$C$66</f>
        <v>0</v>
      </c>
      <c r="BNA66" s="1366">
        <f t="shared" ref="BNA66" si="9070">BNA59*$C$64*$C$66</f>
        <v>0</v>
      </c>
      <c r="BNC66" s="1366">
        <f t="shared" ref="BNC66" si="9071">BNC59*$C$64*$C$66</f>
        <v>0</v>
      </c>
      <c r="BNE66" s="1366">
        <f t="shared" ref="BNE66" si="9072">BNE59*$C$64*$C$66</f>
        <v>0</v>
      </c>
      <c r="BNG66" s="1366">
        <f t="shared" ref="BNG66" si="9073">BNG59*$C$64*$C$66</f>
        <v>0</v>
      </c>
      <c r="BNI66" s="1366">
        <f t="shared" ref="BNI66" si="9074">BNI59*$C$64*$C$66</f>
        <v>0</v>
      </c>
      <c r="BNK66" s="1366">
        <f t="shared" ref="BNK66" si="9075">BNK59*$C$64*$C$66</f>
        <v>0</v>
      </c>
      <c r="BNM66" s="1366">
        <f t="shared" ref="BNM66" si="9076">BNM59*$C$64*$C$66</f>
        <v>0</v>
      </c>
      <c r="BNO66" s="1366">
        <f t="shared" ref="BNO66" si="9077">BNO59*$C$64*$C$66</f>
        <v>0</v>
      </c>
      <c r="BNQ66" s="1366">
        <f t="shared" ref="BNQ66" si="9078">BNQ59*$C$64*$C$66</f>
        <v>0</v>
      </c>
      <c r="BNS66" s="1366">
        <f t="shared" ref="BNS66" si="9079">BNS59*$C$64*$C$66</f>
        <v>0</v>
      </c>
      <c r="BNU66" s="1366">
        <f t="shared" ref="BNU66" si="9080">BNU59*$C$64*$C$66</f>
        <v>0</v>
      </c>
      <c r="BNW66" s="1366">
        <f t="shared" ref="BNW66" si="9081">BNW59*$C$64*$C$66</f>
        <v>0</v>
      </c>
      <c r="BNY66" s="1366">
        <f t="shared" ref="BNY66" si="9082">BNY59*$C$64*$C$66</f>
        <v>0</v>
      </c>
      <c r="BOA66" s="1366">
        <f t="shared" ref="BOA66" si="9083">BOA59*$C$64*$C$66</f>
        <v>0</v>
      </c>
      <c r="BOC66" s="1366">
        <f t="shared" ref="BOC66" si="9084">BOC59*$C$64*$C$66</f>
        <v>0</v>
      </c>
      <c r="BOE66" s="1366">
        <f t="shared" ref="BOE66" si="9085">BOE59*$C$64*$C$66</f>
        <v>0</v>
      </c>
      <c r="BOG66" s="1366">
        <f t="shared" ref="BOG66" si="9086">BOG59*$C$64*$C$66</f>
        <v>0</v>
      </c>
      <c r="BOI66" s="1366">
        <f t="shared" ref="BOI66" si="9087">BOI59*$C$64*$C$66</f>
        <v>0</v>
      </c>
      <c r="BOK66" s="1366">
        <f t="shared" ref="BOK66" si="9088">BOK59*$C$64*$C$66</f>
        <v>0</v>
      </c>
      <c r="BOM66" s="1366">
        <f t="shared" ref="BOM66" si="9089">BOM59*$C$64*$C$66</f>
        <v>0</v>
      </c>
      <c r="BOO66" s="1366">
        <f t="shared" ref="BOO66" si="9090">BOO59*$C$64*$C$66</f>
        <v>0</v>
      </c>
      <c r="BOQ66" s="1366">
        <f t="shared" ref="BOQ66" si="9091">BOQ59*$C$64*$C$66</f>
        <v>0</v>
      </c>
      <c r="BOS66" s="1366">
        <f t="shared" ref="BOS66" si="9092">BOS59*$C$64*$C$66</f>
        <v>0</v>
      </c>
      <c r="BOU66" s="1366">
        <f t="shared" ref="BOU66" si="9093">BOU59*$C$64*$C$66</f>
        <v>0</v>
      </c>
      <c r="BOW66" s="1366">
        <f t="shared" ref="BOW66" si="9094">BOW59*$C$64*$C$66</f>
        <v>0</v>
      </c>
      <c r="BOY66" s="1366">
        <f t="shared" ref="BOY66" si="9095">BOY59*$C$64*$C$66</f>
        <v>0</v>
      </c>
      <c r="BPA66" s="1366">
        <f t="shared" ref="BPA66" si="9096">BPA59*$C$64*$C$66</f>
        <v>0</v>
      </c>
      <c r="BPC66" s="1366">
        <f t="shared" ref="BPC66" si="9097">BPC59*$C$64*$C$66</f>
        <v>0</v>
      </c>
      <c r="BPE66" s="1366">
        <f t="shared" ref="BPE66" si="9098">BPE59*$C$64*$C$66</f>
        <v>0</v>
      </c>
      <c r="BPG66" s="1366">
        <f t="shared" ref="BPG66" si="9099">BPG59*$C$64*$C$66</f>
        <v>0</v>
      </c>
      <c r="BPI66" s="1366">
        <f t="shared" ref="BPI66" si="9100">BPI59*$C$64*$C$66</f>
        <v>0</v>
      </c>
      <c r="BPK66" s="1366">
        <f t="shared" ref="BPK66" si="9101">BPK59*$C$64*$C$66</f>
        <v>0</v>
      </c>
      <c r="BPM66" s="1366">
        <f t="shared" ref="BPM66" si="9102">BPM59*$C$64*$C$66</f>
        <v>0</v>
      </c>
      <c r="BPO66" s="1366">
        <f t="shared" ref="BPO66" si="9103">BPO59*$C$64*$C$66</f>
        <v>0</v>
      </c>
      <c r="BPQ66" s="1366">
        <f t="shared" ref="BPQ66" si="9104">BPQ59*$C$64*$C$66</f>
        <v>0</v>
      </c>
      <c r="BPS66" s="1366">
        <f t="shared" ref="BPS66" si="9105">BPS59*$C$64*$C$66</f>
        <v>0</v>
      </c>
      <c r="BPU66" s="1366">
        <f t="shared" ref="BPU66" si="9106">BPU59*$C$64*$C$66</f>
        <v>0</v>
      </c>
      <c r="BPW66" s="1366">
        <f t="shared" ref="BPW66" si="9107">BPW59*$C$64*$C$66</f>
        <v>0</v>
      </c>
      <c r="BPY66" s="1366">
        <f t="shared" ref="BPY66" si="9108">BPY59*$C$64*$C$66</f>
        <v>0</v>
      </c>
      <c r="BQA66" s="1366">
        <f t="shared" ref="BQA66" si="9109">BQA59*$C$64*$C$66</f>
        <v>0</v>
      </c>
      <c r="BQC66" s="1366">
        <f t="shared" ref="BQC66" si="9110">BQC59*$C$64*$C$66</f>
        <v>0</v>
      </c>
      <c r="BQE66" s="1366">
        <f t="shared" ref="BQE66" si="9111">BQE59*$C$64*$C$66</f>
        <v>0</v>
      </c>
      <c r="BQG66" s="1366">
        <f t="shared" ref="BQG66" si="9112">BQG59*$C$64*$C$66</f>
        <v>0</v>
      </c>
      <c r="BQI66" s="1366">
        <f t="shared" ref="BQI66" si="9113">BQI59*$C$64*$C$66</f>
        <v>0</v>
      </c>
      <c r="BQK66" s="1366">
        <f t="shared" ref="BQK66" si="9114">BQK59*$C$64*$C$66</f>
        <v>0</v>
      </c>
      <c r="BQM66" s="1366">
        <f t="shared" ref="BQM66" si="9115">BQM59*$C$64*$C$66</f>
        <v>0</v>
      </c>
      <c r="BQO66" s="1366">
        <f t="shared" ref="BQO66" si="9116">BQO59*$C$64*$C$66</f>
        <v>0</v>
      </c>
      <c r="BQQ66" s="1366">
        <f t="shared" ref="BQQ66" si="9117">BQQ59*$C$64*$C$66</f>
        <v>0</v>
      </c>
      <c r="BQS66" s="1366">
        <f t="shared" ref="BQS66" si="9118">BQS59*$C$64*$C$66</f>
        <v>0</v>
      </c>
      <c r="BQU66" s="1366">
        <f t="shared" ref="BQU66" si="9119">BQU59*$C$64*$C$66</f>
        <v>0</v>
      </c>
      <c r="BQW66" s="1366">
        <f t="shared" ref="BQW66" si="9120">BQW59*$C$64*$C$66</f>
        <v>0</v>
      </c>
      <c r="BQY66" s="1366">
        <f t="shared" ref="BQY66" si="9121">BQY59*$C$64*$C$66</f>
        <v>0</v>
      </c>
      <c r="BRA66" s="1366">
        <f t="shared" ref="BRA66" si="9122">BRA59*$C$64*$C$66</f>
        <v>0</v>
      </c>
      <c r="BRC66" s="1366">
        <f t="shared" ref="BRC66" si="9123">BRC59*$C$64*$C$66</f>
        <v>0</v>
      </c>
      <c r="BRE66" s="1366">
        <f t="shared" ref="BRE66" si="9124">BRE59*$C$64*$C$66</f>
        <v>0</v>
      </c>
      <c r="BRG66" s="1366">
        <f t="shared" ref="BRG66" si="9125">BRG59*$C$64*$C$66</f>
        <v>0</v>
      </c>
      <c r="BRI66" s="1366">
        <f t="shared" ref="BRI66" si="9126">BRI59*$C$64*$C$66</f>
        <v>0</v>
      </c>
      <c r="BRK66" s="1366">
        <f t="shared" ref="BRK66" si="9127">BRK59*$C$64*$C$66</f>
        <v>0</v>
      </c>
      <c r="BRM66" s="1366">
        <f t="shared" ref="BRM66" si="9128">BRM59*$C$64*$C$66</f>
        <v>0</v>
      </c>
      <c r="BRO66" s="1366">
        <f t="shared" ref="BRO66" si="9129">BRO59*$C$64*$C$66</f>
        <v>0</v>
      </c>
      <c r="BRQ66" s="1366">
        <f t="shared" ref="BRQ66" si="9130">BRQ59*$C$64*$C$66</f>
        <v>0</v>
      </c>
      <c r="BRS66" s="1366">
        <f t="shared" ref="BRS66" si="9131">BRS59*$C$64*$C$66</f>
        <v>0</v>
      </c>
      <c r="BRU66" s="1366">
        <f t="shared" ref="BRU66" si="9132">BRU59*$C$64*$C$66</f>
        <v>0</v>
      </c>
      <c r="BRW66" s="1366">
        <f t="shared" ref="BRW66" si="9133">BRW59*$C$64*$C$66</f>
        <v>0</v>
      </c>
      <c r="BRY66" s="1366">
        <f t="shared" ref="BRY66" si="9134">BRY59*$C$64*$C$66</f>
        <v>0</v>
      </c>
      <c r="BSA66" s="1366">
        <f t="shared" ref="BSA66" si="9135">BSA59*$C$64*$C$66</f>
        <v>0</v>
      </c>
      <c r="BSC66" s="1366">
        <f t="shared" ref="BSC66" si="9136">BSC59*$C$64*$C$66</f>
        <v>0</v>
      </c>
      <c r="BSE66" s="1366">
        <f t="shared" ref="BSE66" si="9137">BSE59*$C$64*$C$66</f>
        <v>0</v>
      </c>
      <c r="BSG66" s="1366">
        <f t="shared" ref="BSG66" si="9138">BSG59*$C$64*$C$66</f>
        <v>0</v>
      </c>
      <c r="BSI66" s="1366">
        <f t="shared" ref="BSI66" si="9139">BSI59*$C$64*$C$66</f>
        <v>0</v>
      </c>
      <c r="BSK66" s="1366">
        <f t="shared" ref="BSK66" si="9140">BSK59*$C$64*$C$66</f>
        <v>0</v>
      </c>
      <c r="BSM66" s="1366">
        <f t="shared" ref="BSM66" si="9141">BSM59*$C$64*$C$66</f>
        <v>0</v>
      </c>
      <c r="BSO66" s="1366">
        <f t="shared" ref="BSO66" si="9142">BSO59*$C$64*$C$66</f>
        <v>0</v>
      </c>
      <c r="BSQ66" s="1366">
        <f t="shared" ref="BSQ66" si="9143">BSQ59*$C$64*$C$66</f>
        <v>0</v>
      </c>
      <c r="BSS66" s="1366">
        <f t="shared" ref="BSS66" si="9144">BSS59*$C$64*$C$66</f>
        <v>0</v>
      </c>
      <c r="BSU66" s="1366">
        <f t="shared" ref="BSU66" si="9145">BSU59*$C$64*$C$66</f>
        <v>0</v>
      </c>
      <c r="BSW66" s="1366">
        <f t="shared" ref="BSW66" si="9146">BSW59*$C$64*$C$66</f>
        <v>0</v>
      </c>
      <c r="BSY66" s="1366">
        <f t="shared" ref="BSY66" si="9147">BSY59*$C$64*$C$66</f>
        <v>0</v>
      </c>
      <c r="BTA66" s="1366">
        <f t="shared" ref="BTA66" si="9148">BTA59*$C$64*$C$66</f>
        <v>0</v>
      </c>
      <c r="BTC66" s="1366">
        <f t="shared" ref="BTC66" si="9149">BTC59*$C$64*$C$66</f>
        <v>0</v>
      </c>
      <c r="BTE66" s="1366">
        <f t="shared" ref="BTE66" si="9150">BTE59*$C$64*$C$66</f>
        <v>0</v>
      </c>
      <c r="BTG66" s="1366">
        <f t="shared" ref="BTG66" si="9151">BTG59*$C$64*$C$66</f>
        <v>0</v>
      </c>
      <c r="BTI66" s="1366">
        <f t="shared" ref="BTI66" si="9152">BTI59*$C$64*$C$66</f>
        <v>0</v>
      </c>
      <c r="BTK66" s="1366">
        <f t="shared" ref="BTK66" si="9153">BTK59*$C$64*$C$66</f>
        <v>0</v>
      </c>
      <c r="BTM66" s="1366">
        <f t="shared" ref="BTM66" si="9154">BTM59*$C$64*$C$66</f>
        <v>0</v>
      </c>
      <c r="BTO66" s="1366">
        <f t="shared" ref="BTO66" si="9155">BTO59*$C$64*$C$66</f>
        <v>0</v>
      </c>
      <c r="BTQ66" s="1366">
        <f t="shared" ref="BTQ66" si="9156">BTQ59*$C$64*$C$66</f>
        <v>0</v>
      </c>
      <c r="BTS66" s="1366">
        <f t="shared" ref="BTS66" si="9157">BTS59*$C$64*$C$66</f>
        <v>0</v>
      </c>
      <c r="BTU66" s="1366">
        <f t="shared" ref="BTU66" si="9158">BTU59*$C$64*$C$66</f>
        <v>0</v>
      </c>
      <c r="BTW66" s="1366">
        <f t="shared" ref="BTW66" si="9159">BTW59*$C$64*$C$66</f>
        <v>0</v>
      </c>
      <c r="BTY66" s="1366">
        <f t="shared" ref="BTY66" si="9160">BTY59*$C$64*$C$66</f>
        <v>0</v>
      </c>
      <c r="BUA66" s="1366">
        <f t="shared" ref="BUA66" si="9161">BUA59*$C$64*$C$66</f>
        <v>0</v>
      </c>
      <c r="BUC66" s="1366">
        <f t="shared" ref="BUC66" si="9162">BUC59*$C$64*$C$66</f>
        <v>0</v>
      </c>
      <c r="BUE66" s="1366">
        <f t="shared" ref="BUE66" si="9163">BUE59*$C$64*$C$66</f>
        <v>0</v>
      </c>
      <c r="BUG66" s="1366">
        <f t="shared" ref="BUG66" si="9164">BUG59*$C$64*$C$66</f>
        <v>0</v>
      </c>
      <c r="BUI66" s="1366">
        <f t="shared" ref="BUI66" si="9165">BUI59*$C$64*$C$66</f>
        <v>0</v>
      </c>
      <c r="BUK66" s="1366">
        <f t="shared" ref="BUK66" si="9166">BUK59*$C$64*$C$66</f>
        <v>0</v>
      </c>
      <c r="BUM66" s="1366">
        <f t="shared" ref="BUM66" si="9167">BUM59*$C$64*$C$66</f>
        <v>0</v>
      </c>
      <c r="BUO66" s="1366">
        <f t="shared" ref="BUO66" si="9168">BUO59*$C$64*$C$66</f>
        <v>0</v>
      </c>
      <c r="BUQ66" s="1366">
        <f t="shared" ref="BUQ66" si="9169">BUQ59*$C$64*$C$66</f>
        <v>0</v>
      </c>
      <c r="BUS66" s="1366">
        <f t="shared" ref="BUS66" si="9170">BUS59*$C$64*$C$66</f>
        <v>0</v>
      </c>
      <c r="BUU66" s="1366">
        <f t="shared" ref="BUU66" si="9171">BUU59*$C$64*$C$66</f>
        <v>0</v>
      </c>
      <c r="BUW66" s="1366">
        <f t="shared" ref="BUW66" si="9172">BUW59*$C$64*$C$66</f>
        <v>0</v>
      </c>
      <c r="BUY66" s="1366">
        <f t="shared" ref="BUY66" si="9173">BUY59*$C$64*$C$66</f>
        <v>0</v>
      </c>
      <c r="BVA66" s="1366">
        <f t="shared" ref="BVA66" si="9174">BVA59*$C$64*$C$66</f>
        <v>0</v>
      </c>
      <c r="BVC66" s="1366">
        <f t="shared" ref="BVC66" si="9175">BVC59*$C$64*$C$66</f>
        <v>0</v>
      </c>
      <c r="BVE66" s="1366">
        <f t="shared" ref="BVE66" si="9176">BVE59*$C$64*$C$66</f>
        <v>0</v>
      </c>
      <c r="BVG66" s="1366">
        <f t="shared" ref="BVG66" si="9177">BVG59*$C$64*$C$66</f>
        <v>0</v>
      </c>
      <c r="BVI66" s="1366">
        <f t="shared" ref="BVI66" si="9178">BVI59*$C$64*$C$66</f>
        <v>0</v>
      </c>
      <c r="BVK66" s="1366">
        <f t="shared" ref="BVK66" si="9179">BVK59*$C$64*$C$66</f>
        <v>0</v>
      </c>
      <c r="BVM66" s="1366">
        <f t="shared" ref="BVM66" si="9180">BVM59*$C$64*$C$66</f>
        <v>0</v>
      </c>
      <c r="BVO66" s="1366">
        <f t="shared" ref="BVO66" si="9181">BVO59*$C$64*$C$66</f>
        <v>0</v>
      </c>
      <c r="BVQ66" s="1366">
        <f t="shared" ref="BVQ66" si="9182">BVQ59*$C$64*$C$66</f>
        <v>0</v>
      </c>
      <c r="BVS66" s="1366">
        <f t="shared" ref="BVS66" si="9183">BVS59*$C$64*$C$66</f>
        <v>0</v>
      </c>
      <c r="BVU66" s="1366">
        <f t="shared" ref="BVU66" si="9184">BVU59*$C$64*$C$66</f>
        <v>0</v>
      </c>
      <c r="BVW66" s="1366">
        <f t="shared" ref="BVW66" si="9185">BVW59*$C$64*$C$66</f>
        <v>0</v>
      </c>
      <c r="BVY66" s="1366">
        <f t="shared" ref="BVY66" si="9186">BVY59*$C$64*$C$66</f>
        <v>0</v>
      </c>
      <c r="BWA66" s="1366">
        <f t="shared" ref="BWA66" si="9187">BWA59*$C$64*$C$66</f>
        <v>0</v>
      </c>
      <c r="BWC66" s="1366">
        <f t="shared" ref="BWC66" si="9188">BWC59*$C$64*$C$66</f>
        <v>0</v>
      </c>
      <c r="BWE66" s="1366">
        <f t="shared" ref="BWE66" si="9189">BWE59*$C$64*$C$66</f>
        <v>0</v>
      </c>
      <c r="BWG66" s="1366">
        <f t="shared" ref="BWG66" si="9190">BWG59*$C$64*$C$66</f>
        <v>0</v>
      </c>
      <c r="BWI66" s="1366">
        <f t="shared" ref="BWI66" si="9191">BWI59*$C$64*$C$66</f>
        <v>0</v>
      </c>
      <c r="BWK66" s="1366">
        <f t="shared" ref="BWK66" si="9192">BWK59*$C$64*$C$66</f>
        <v>0</v>
      </c>
      <c r="BWM66" s="1366">
        <f t="shared" ref="BWM66" si="9193">BWM59*$C$64*$C$66</f>
        <v>0</v>
      </c>
      <c r="BWO66" s="1366">
        <f t="shared" ref="BWO66" si="9194">BWO59*$C$64*$C$66</f>
        <v>0</v>
      </c>
      <c r="BWQ66" s="1366">
        <f t="shared" ref="BWQ66" si="9195">BWQ59*$C$64*$C$66</f>
        <v>0</v>
      </c>
      <c r="BWS66" s="1366">
        <f t="shared" ref="BWS66" si="9196">BWS59*$C$64*$C$66</f>
        <v>0</v>
      </c>
      <c r="BWU66" s="1366">
        <f t="shared" ref="BWU66" si="9197">BWU59*$C$64*$C$66</f>
        <v>0</v>
      </c>
      <c r="BWW66" s="1366">
        <f t="shared" ref="BWW66" si="9198">BWW59*$C$64*$C$66</f>
        <v>0</v>
      </c>
      <c r="BWY66" s="1366">
        <f t="shared" ref="BWY66" si="9199">BWY59*$C$64*$C$66</f>
        <v>0</v>
      </c>
      <c r="BXA66" s="1366">
        <f t="shared" ref="BXA66" si="9200">BXA59*$C$64*$C$66</f>
        <v>0</v>
      </c>
      <c r="BXC66" s="1366">
        <f t="shared" ref="BXC66" si="9201">BXC59*$C$64*$C$66</f>
        <v>0</v>
      </c>
      <c r="BXE66" s="1366">
        <f t="shared" ref="BXE66" si="9202">BXE59*$C$64*$C$66</f>
        <v>0</v>
      </c>
      <c r="BXG66" s="1366">
        <f t="shared" ref="BXG66" si="9203">BXG59*$C$64*$C$66</f>
        <v>0</v>
      </c>
      <c r="BXI66" s="1366">
        <f t="shared" ref="BXI66" si="9204">BXI59*$C$64*$C$66</f>
        <v>0</v>
      </c>
      <c r="BXK66" s="1366">
        <f t="shared" ref="BXK66" si="9205">BXK59*$C$64*$C$66</f>
        <v>0</v>
      </c>
      <c r="BXM66" s="1366">
        <f t="shared" ref="BXM66" si="9206">BXM59*$C$64*$C$66</f>
        <v>0</v>
      </c>
      <c r="BXO66" s="1366">
        <f t="shared" ref="BXO66" si="9207">BXO59*$C$64*$C$66</f>
        <v>0</v>
      </c>
      <c r="BXQ66" s="1366">
        <f t="shared" ref="BXQ66" si="9208">BXQ59*$C$64*$C$66</f>
        <v>0</v>
      </c>
      <c r="BXS66" s="1366">
        <f t="shared" ref="BXS66" si="9209">BXS59*$C$64*$C$66</f>
        <v>0</v>
      </c>
      <c r="BXU66" s="1366">
        <f t="shared" ref="BXU66" si="9210">BXU59*$C$64*$C$66</f>
        <v>0</v>
      </c>
      <c r="BXW66" s="1366">
        <f t="shared" ref="BXW66" si="9211">BXW59*$C$64*$C$66</f>
        <v>0</v>
      </c>
      <c r="BXY66" s="1366">
        <f t="shared" ref="BXY66" si="9212">BXY59*$C$64*$C$66</f>
        <v>0</v>
      </c>
      <c r="BYA66" s="1366">
        <f t="shared" ref="BYA66" si="9213">BYA59*$C$64*$C$66</f>
        <v>0</v>
      </c>
      <c r="BYC66" s="1366">
        <f t="shared" ref="BYC66" si="9214">BYC59*$C$64*$C$66</f>
        <v>0</v>
      </c>
      <c r="BYE66" s="1366">
        <f t="shared" ref="BYE66" si="9215">BYE59*$C$64*$C$66</f>
        <v>0</v>
      </c>
      <c r="BYG66" s="1366">
        <f t="shared" ref="BYG66" si="9216">BYG59*$C$64*$C$66</f>
        <v>0</v>
      </c>
      <c r="BYI66" s="1366">
        <f t="shared" ref="BYI66" si="9217">BYI59*$C$64*$C$66</f>
        <v>0</v>
      </c>
      <c r="BYK66" s="1366">
        <f t="shared" ref="BYK66" si="9218">BYK59*$C$64*$C$66</f>
        <v>0</v>
      </c>
      <c r="BYM66" s="1366">
        <f t="shared" ref="BYM66" si="9219">BYM59*$C$64*$C$66</f>
        <v>0</v>
      </c>
      <c r="BYO66" s="1366">
        <f t="shared" ref="BYO66" si="9220">BYO59*$C$64*$C$66</f>
        <v>0</v>
      </c>
      <c r="BYQ66" s="1366">
        <f t="shared" ref="BYQ66" si="9221">BYQ59*$C$64*$C$66</f>
        <v>0</v>
      </c>
      <c r="BYS66" s="1366">
        <f t="shared" ref="BYS66" si="9222">BYS59*$C$64*$C$66</f>
        <v>0</v>
      </c>
      <c r="BYU66" s="1366">
        <f t="shared" ref="BYU66" si="9223">BYU59*$C$64*$C$66</f>
        <v>0</v>
      </c>
      <c r="BYW66" s="1366">
        <f t="shared" ref="BYW66" si="9224">BYW59*$C$64*$C$66</f>
        <v>0</v>
      </c>
      <c r="BYY66" s="1366">
        <f t="shared" ref="BYY66" si="9225">BYY59*$C$64*$C$66</f>
        <v>0</v>
      </c>
      <c r="BZA66" s="1366">
        <f t="shared" ref="BZA66" si="9226">BZA59*$C$64*$C$66</f>
        <v>0</v>
      </c>
      <c r="BZC66" s="1366">
        <f t="shared" ref="BZC66" si="9227">BZC59*$C$64*$C$66</f>
        <v>0</v>
      </c>
      <c r="BZE66" s="1366">
        <f t="shared" ref="BZE66" si="9228">BZE59*$C$64*$C$66</f>
        <v>0</v>
      </c>
      <c r="BZG66" s="1366">
        <f t="shared" ref="BZG66" si="9229">BZG59*$C$64*$C$66</f>
        <v>0</v>
      </c>
      <c r="BZI66" s="1366">
        <f t="shared" ref="BZI66" si="9230">BZI59*$C$64*$C$66</f>
        <v>0</v>
      </c>
      <c r="BZK66" s="1366">
        <f t="shared" ref="BZK66" si="9231">BZK59*$C$64*$C$66</f>
        <v>0</v>
      </c>
      <c r="BZM66" s="1366">
        <f t="shared" ref="BZM66" si="9232">BZM59*$C$64*$C$66</f>
        <v>0</v>
      </c>
      <c r="BZO66" s="1366">
        <f t="shared" ref="BZO66" si="9233">BZO59*$C$64*$C$66</f>
        <v>0</v>
      </c>
      <c r="BZQ66" s="1366">
        <f t="shared" ref="BZQ66" si="9234">BZQ59*$C$64*$C$66</f>
        <v>0</v>
      </c>
      <c r="BZS66" s="1366">
        <f t="shared" ref="BZS66" si="9235">BZS59*$C$64*$C$66</f>
        <v>0</v>
      </c>
      <c r="BZU66" s="1366">
        <f t="shared" ref="BZU66" si="9236">BZU59*$C$64*$C$66</f>
        <v>0</v>
      </c>
      <c r="BZW66" s="1366">
        <f t="shared" ref="BZW66" si="9237">BZW59*$C$64*$C$66</f>
        <v>0</v>
      </c>
      <c r="BZY66" s="1366">
        <f t="shared" ref="BZY66" si="9238">BZY59*$C$64*$C$66</f>
        <v>0</v>
      </c>
      <c r="CAA66" s="1366">
        <f t="shared" ref="CAA66" si="9239">CAA59*$C$64*$C$66</f>
        <v>0</v>
      </c>
      <c r="CAC66" s="1366">
        <f t="shared" ref="CAC66" si="9240">CAC59*$C$64*$C$66</f>
        <v>0</v>
      </c>
      <c r="CAE66" s="1366">
        <f t="shared" ref="CAE66" si="9241">CAE59*$C$64*$C$66</f>
        <v>0</v>
      </c>
      <c r="CAG66" s="1366">
        <f t="shared" ref="CAG66" si="9242">CAG59*$C$64*$C$66</f>
        <v>0</v>
      </c>
      <c r="CAI66" s="1366">
        <f t="shared" ref="CAI66" si="9243">CAI59*$C$64*$C$66</f>
        <v>0</v>
      </c>
      <c r="CAK66" s="1366">
        <f t="shared" ref="CAK66" si="9244">CAK59*$C$64*$C$66</f>
        <v>0</v>
      </c>
      <c r="CAM66" s="1366">
        <f t="shared" ref="CAM66" si="9245">CAM59*$C$64*$C$66</f>
        <v>0</v>
      </c>
      <c r="CAO66" s="1366">
        <f t="shared" ref="CAO66" si="9246">CAO59*$C$64*$C$66</f>
        <v>0</v>
      </c>
      <c r="CAQ66" s="1366">
        <f t="shared" ref="CAQ66" si="9247">CAQ59*$C$64*$C$66</f>
        <v>0</v>
      </c>
      <c r="CAS66" s="1366">
        <f t="shared" ref="CAS66" si="9248">CAS59*$C$64*$C$66</f>
        <v>0</v>
      </c>
      <c r="CAU66" s="1366">
        <f t="shared" ref="CAU66" si="9249">CAU59*$C$64*$C$66</f>
        <v>0</v>
      </c>
      <c r="CAW66" s="1366">
        <f t="shared" ref="CAW66" si="9250">CAW59*$C$64*$C$66</f>
        <v>0</v>
      </c>
      <c r="CAY66" s="1366">
        <f t="shared" ref="CAY66" si="9251">CAY59*$C$64*$C$66</f>
        <v>0</v>
      </c>
      <c r="CBA66" s="1366">
        <f t="shared" ref="CBA66" si="9252">CBA59*$C$64*$C$66</f>
        <v>0</v>
      </c>
      <c r="CBC66" s="1366">
        <f t="shared" ref="CBC66" si="9253">CBC59*$C$64*$C$66</f>
        <v>0</v>
      </c>
      <c r="CBE66" s="1366">
        <f t="shared" ref="CBE66" si="9254">CBE59*$C$64*$C$66</f>
        <v>0</v>
      </c>
      <c r="CBG66" s="1366">
        <f t="shared" ref="CBG66" si="9255">CBG59*$C$64*$C$66</f>
        <v>0</v>
      </c>
      <c r="CBI66" s="1366">
        <f t="shared" ref="CBI66" si="9256">CBI59*$C$64*$C$66</f>
        <v>0</v>
      </c>
      <c r="CBK66" s="1366">
        <f t="shared" ref="CBK66" si="9257">CBK59*$C$64*$C$66</f>
        <v>0</v>
      </c>
      <c r="CBM66" s="1366">
        <f t="shared" ref="CBM66" si="9258">CBM59*$C$64*$C$66</f>
        <v>0</v>
      </c>
      <c r="CBO66" s="1366">
        <f t="shared" ref="CBO66" si="9259">CBO59*$C$64*$C$66</f>
        <v>0</v>
      </c>
      <c r="CBQ66" s="1366">
        <f t="shared" ref="CBQ66" si="9260">CBQ59*$C$64*$C$66</f>
        <v>0</v>
      </c>
      <c r="CBS66" s="1366">
        <f t="shared" ref="CBS66" si="9261">CBS59*$C$64*$C$66</f>
        <v>0</v>
      </c>
      <c r="CBU66" s="1366">
        <f t="shared" ref="CBU66" si="9262">CBU59*$C$64*$C$66</f>
        <v>0</v>
      </c>
      <c r="CBW66" s="1366">
        <f t="shared" ref="CBW66" si="9263">CBW59*$C$64*$C$66</f>
        <v>0</v>
      </c>
      <c r="CBY66" s="1366">
        <f t="shared" ref="CBY66" si="9264">CBY59*$C$64*$C$66</f>
        <v>0</v>
      </c>
      <c r="CCA66" s="1366">
        <f t="shared" ref="CCA66" si="9265">CCA59*$C$64*$C$66</f>
        <v>0</v>
      </c>
      <c r="CCC66" s="1366">
        <f t="shared" ref="CCC66" si="9266">CCC59*$C$64*$C$66</f>
        <v>0</v>
      </c>
      <c r="CCE66" s="1366">
        <f t="shared" ref="CCE66" si="9267">CCE59*$C$64*$C$66</f>
        <v>0</v>
      </c>
      <c r="CCG66" s="1366">
        <f t="shared" ref="CCG66" si="9268">CCG59*$C$64*$C$66</f>
        <v>0</v>
      </c>
      <c r="CCI66" s="1366">
        <f t="shared" ref="CCI66" si="9269">CCI59*$C$64*$C$66</f>
        <v>0</v>
      </c>
      <c r="CCK66" s="1366">
        <f t="shared" ref="CCK66" si="9270">CCK59*$C$64*$C$66</f>
        <v>0</v>
      </c>
      <c r="CCM66" s="1366">
        <f t="shared" ref="CCM66" si="9271">CCM59*$C$64*$C$66</f>
        <v>0</v>
      </c>
      <c r="CCO66" s="1366">
        <f t="shared" ref="CCO66" si="9272">CCO59*$C$64*$C$66</f>
        <v>0</v>
      </c>
      <c r="CCQ66" s="1366">
        <f t="shared" ref="CCQ66" si="9273">CCQ59*$C$64*$C$66</f>
        <v>0</v>
      </c>
      <c r="CCS66" s="1366">
        <f t="shared" ref="CCS66" si="9274">CCS59*$C$64*$C$66</f>
        <v>0</v>
      </c>
      <c r="CCU66" s="1366">
        <f t="shared" ref="CCU66" si="9275">CCU59*$C$64*$C$66</f>
        <v>0</v>
      </c>
      <c r="CCW66" s="1366">
        <f t="shared" ref="CCW66" si="9276">CCW59*$C$64*$C$66</f>
        <v>0</v>
      </c>
      <c r="CCY66" s="1366">
        <f t="shared" ref="CCY66" si="9277">CCY59*$C$64*$C$66</f>
        <v>0</v>
      </c>
      <c r="CDA66" s="1366">
        <f t="shared" ref="CDA66" si="9278">CDA59*$C$64*$C$66</f>
        <v>0</v>
      </c>
      <c r="CDC66" s="1366">
        <f t="shared" ref="CDC66" si="9279">CDC59*$C$64*$C$66</f>
        <v>0</v>
      </c>
      <c r="CDE66" s="1366">
        <f t="shared" ref="CDE66" si="9280">CDE59*$C$64*$C$66</f>
        <v>0</v>
      </c>
      <c r="CDG66" s="1366">
        <f t="shared" ref="CDG66" si="9281">CDG59*$C$64*$C$66</f>
        <v>0</v>
      </c>
      <c r="CDI66" s="1366">
        <f t="shared" ref="CDI66" si="9282">CDI59*$C$64*$C$66</f>
        <v>0</v>
      </c>
      <c r="CDK66" s="1366">
        <f t="shared" ref="CDK66" si="9283">CDK59*$C$64*$C$66</f>
        <v>0</v>
      </c>
      <c r="CDM66" s="1366">
        <f t="shared" ref="CDM66" si="9284">CDM59*$C$64*$C$66</f>
        <v>0</v>
      </c>
      <c r="CDO66" s="1366">
        <f t="shared" ref="CDO66" si="9285">CDO59*$C$64*$C$66</f>
        <v>0</v>
      </c>
      <c r="CDQ66" s="1366">
        <f t="shared" ref="CDQ66" si="9286">CDQ59*$C$64*$C$66</f>
        <v>0</v>
      </c>
      <c r="CDS66" s="1366">
        <f t="shared" ref="CDS66" si="9287">CDS59*$C$64*$C$66</f>
        <v>0</v>
      </c>
      <c r="CDU66" s="1366">
        <f t="shared" ref="CDU66" si="9288">CDU59*$C$64*$C$66</f>
        <v>0</v>
      </c>
      <c r="CDW66" s="1366">
        <f t="shared" ref="CDW66" si="9289">CDW59*$C$64*$C$66</f>
        <v>0</v>
      </c>
      <c r="CDY66" s="1366">
        <f t="shared" ref="CDY66" si="9290">CDY59*$C$64*$C$66</f>
        <v>0</v>
      </c>
      <c r="CEA66" s="1366">
        <f t="shared" ref="CEA66" si="9291">CEA59*$C$64*$C$66</f>
        <v>0</v>
      </c>
      <c r="CEC66" s="1366">
        <f t="shared" ref="CEC66" si="9292">CEC59*$C$64*$C$66</f>
        <v>0</v>
      </c>
      <c r="CEE66" s="1366">
        <f t="shared" ref="CEE66" si="9293">CEE59*$C$64*$C$66</f>
        <v>0</v>
      </c>
      <c r="CEG66" s="1366">
        <f t="shared" ref="CEG66" si="9294">CEG59*$C$64*$C$66</f>
        <v>0</v>
      </c>
      <c r="CEI66" s="1366">
        <f t="shared" ref="CEI66" si="9295">CEI59*$C$64*$C$66</f>
        <v>0</v>
      </c>
      <c r="CEK66" s="1366">
        <f t="shared" ref="CEK66" si="9296">CEK59*$C$64*$C$66</f>
        <v>0</v>
      </c>
      <c r="CEM66" s="1366">
        <f t="shared" ref="CEM66" si="9297">CEM59*$C$64*$C$66</f>
        <v>0</v>
      </c>
      <c r="CEO66" s="1366">
        <f t="shared" ref="CEO66" si="9298">CEO59*$C$64*$C$66</f>
        <v>0</v>
      </c>
      <c r="CEQ66" s="1366">
        <f t="shared" ref="CEQ66" si="9299">CEQ59*$C$64*$C$66</f>
        <v>0</v>
      </c>
      <c r="CES66" s="1366">
        <f t="shared" ref="CES66" si="9300">CES59*$C$64*$C$66</f>
        <v>0</v>
      </c>
      <c r="CEU66" s="1366">
        <f t="shared" ref="CEU66" si="9301">CEU59*$C$64*$C$66</f>
        <v>0</v>
      </c>
      <c r="CEW66" s="1366">
        <f t="shared" ref="CEW66" si="9302">CEW59*$C$64*$C$66</f>
        <v>0</v>
      </c>
      <c r="CEY66" s="1366">
        <f t="shared" ref="CEY66" si="9303">CEY59*$C$64*$C$66</f>
        <v>0</v>
      </c>
      <c r="CFA66" s="1366">
        <f t="shared" ref="CFA66" si="9304">CFA59*$C$64*$C$66</f>
        <v>0</v>
      </c>
      <c r="CFC66" s="1366">
        <f t="shared" ref="CFC66" si="9305">CFC59*$C$64*$C$66</f>
        <v>0</v>
      </c>
      <c r="CFE66" s="1366">
        <f t="shared" ref="CFE66" si="9306">CFE59*$C$64*$C$66</f>
        <v>0</v>
      </c>
      <c r="CFG66" s="1366">
        <f t="shared" ref="CFG66" si="9307">CFG59*$C$64*$C$66</f>
        <v>0</v>
      </c>
      <c r="CFI66" s="1366">
        <f t="shared" ref="CFI66" si="9308">CFI59*$C$64*$C$66</f>
        <v>0</v>
      </c>
      <c r="CFK66" s="1366">
        <f t="shared" ref="CFK66" si="9309">CFK59*$C$64*$C$66</f>
        <v>0</v>
      </c>
      <c r="CFM66" s="1366">
        <f t="shared" ref="CFM66" si="9310">CFM59*$C$64*$C$66</f>
        <v>0</v>
      </c>
      <c r="CFO66" s="1366">
        <f t="shared" ref="CFO66" si="9311">CFO59*$C$64*$C$66</f>
        <v>0</v>
      </c>
      <c r="CFQ66" s="1366">
        <f t="shared" ref="CFQ66" si="9312">CFQ59*$C$64*$C$66</f>
        <v>0</v>
      </c>
      <c r="CFS66" s="1366">
        <f t="shared" ref="CFS66" si="9313">CFS59*$C$64*$C$66</f>
        <v>0</v>
      </c>
      <c r="CFU66" s="1366">
        <f t="shared" ref="CFU66" si="9314">CFU59*$C$64*$C$66</f>
        <v>0</v>
      </c>
      <c r="CFW66" s="1366">
        <f t="shared" ref="CFW66" si="9315">CFW59*$C$64*$C$66</f>
        <v>0</v>
      </c>
      <c r="CFY66" s="1366">
        <f t="shared" ref="CFY66" si="9316">CFY59*$C$64*$C$66</f>
        <v>0</v>
      </c>
      <c r="CGA66" s="1366">
        <f t="shared" ref="CGA66" si="9317">CGA59*$C$64*$C$66</f>
        <v>0</v>
      </c>
      <c r="CGC66" s="1366">
        <f t="shared" ref="CGC66" si="9318">CGC59*$C$64*$C$66</f>
        <v>0</v>
      </c>
      <c r="CGE66" s="1366">
        <f t="shared" ref="CGE66" si="9319">CGE59*$C$64*$C$66</f>
        <v>0</v>
      </c>
      <c r="CGG66" s="1366">
        <f t="shared" ref="CGG66" si="9320">CGG59*$C$64*$C$66</f>
        <v>0</v>
      </c>
      <c r="CGI66" s="1366">
        <f t="shared" ref="CGI66" si="9321">CGI59*$C$64*$C$66</f>
        <v>0</v>
      </c>
      <c r="CGK66" s="1366">
        <f t="shared" ref="CGK66" si="9322">CGK59*$C$64*$C$66</f>
        <v>0</v>
      </c>
      <c r="CGM66" s="1366">
        <f t="shared" ref="CGM66" si="9323">CGM59*$C$64*$C$66</f>
        <v>0</v>
      </c>
      <c r="CGO66" s="1366">
        <f t="shared" ref="CGO66" si="9324">CGO59*$C$64*$C$66</f>
        <v>0</v>
      </c>
      <c r="CGQ66" s="1366">
        <f t="shared" ref="CGQ66" si="9325">CGQ59*$C$64*$C$66</f>
        <v>0</v>
      </c>
      <c r="CGS66" s="1366">
        <f t="shared" ref="CGS66" si="9326">CGS59*$C$64*$C$66</f>
        <v>0</v>
      </c>
      <c r="CGU66" s="1366">
        <f t="shared" ref="CGU66" si="9327">CGU59*$C$64*$C$66</f>
        <v>0</v>
      </c>
      <c r="CGW66" s="1366">
        <f t="shared" ref="CGW66" si="9328">CGW59*$C$64*$C$66</f>
        <v>0</v>
      </c>
      <c r="CGY66" s="1366">
        <f t="shared" ref="CGY66" si="9329">CGY59*$C$64*$C$66</f>
        <v>0</v>
      </c>
      <c r="CHA66" s="1366">
        <f t="shared" ref="CHA66" si="9330">CHA59*$C$64*$C$66</f>
        <v>0</v>
      </c>
      <c r="CHC66" s="1366">
        <f t="shared" ref="CHC66" si="9331">CHC59*$C$64*$C$66</f>
        <v>0</v>
      </c>
      <c r="CHE66" s="1366">
        <f t="shared" ref="CHE66" si="9332">CHE59*$C$64*$C$66</f>
        <v>0</v>
      </c>
      <c r="CHG66" s="1366">
        <f t="shared" ref="CHG66" si="9333">CHG59*$C$64*$C$66</f>
        <v>0</v>
      </c>
      <c r="CHI66" s="1366">
        <f t="shared" ref="CHI66" si="9334">CHI59*$C$64*$C$66</f>
        <v>0</v>
      </c>
      <c r="CHK66" s="1366">
        <f t="shared" ref="CHK66" si="9335">CHK59*$C$64*$C$66</f>
        <v>0</v>
      </c>
      <c r="CHM66" s="1366">
        <f t="shared" ref="CHM66" si="9336">CHM59*$C$64*$C$66</f>
        <v>0</v>
      </c>
      <c r="CHO66" s="1366">
        <f t="shared" ref="CHO66" si="9337">CHO59*$C$64*$C$66</f>
        <v>0</v>
      </c>
      <c r="CHQ66" s="1366">
        <f t="shared" ref="CHQ66" si="9338">CHQ59*$C$64*$C$66</f>
        <v>0</v>
      </c>
      <c r="CHS66" s="1366">
        <f t="shared" ref="CHS66" si="9339">CHS59*$C$64*$C$66</f>
        <v>0</v>
      </c>
      <c r="CHU66" s="1366">
        <f t="shared" ref="CHU66" si="9340">CHU59*$C$64*$C$66</f>
        <v>0</v>
      </c>
      <c r="CHW66" s="1366">
        <f t="shared" ref="CHW66" si="9341">CHW59*$C$64*$C$66</f>
        <v>0</v>
      </c>
      <c r="CHY66" s="1366">
        <f t="shared" ref="CHY66" si="9342">CHY59*$C$64*$C$66</f>
        <v>0</v>
      </c>
      <c r="CIA66" s="1366">
        <f t="shared" ref="CIA66" si="9343">CIA59*$C$64*$C$66</f>
        <v>0</v>
      </c>
      <c r="CIC66" s="1366">
        <f t="shared" ref="CIC66" si="9344">CIC59*$C$64*$C$66</f>
        <v>0</v>
      </c>
      <c r="CIE66" s="1366">
        <f t="shared" ref="CIE66" si="9345">CIE59*$C$64*$C$66</f>
        <v>0</v>
      </c>
      <c r="CIG66" s="1366">
        <f t="shared" ref="CIG66" si="9346">CIG59*$C$64*$C$66</f>
        <v>0</v>
      </c>
      <c r="CII66" s="1366">
        <f t="shared" ref="CII66" si="9347">CII59*$C$64*$C$66</f>
        <v>0</v>
      </c>
      <c r="CIK66" s="1366">
        <f t="shared" ref="CIK66" si="9348">CIK59*$C$64*$C$66</f>
        <v>0</v>
      </c>
      <c r="CIM66" s="1366">
        <f t="shared" ref="CIM66" si="9349">CIM59*$C$64*$C$66</f>
        <v>0</v>
      </c>
      <c r="CIO66" s="1366">
        <f t="shared" ref="CIO66" si="9350">CIO59*$C$64*$C$66</f>
        <v>0</v>
      </c>
      <c r="CIQ66" s="1366">
        <f t="shared" ref="CIQ66" si="9351">CIQ59*$C$64*$C$66</f>
        <v>0</v>
      </c>
      <c r="CIS66" s="1366">
        <f t="shared" ref="CIS66" si="9352">CIS59*$C$64*$C$66</f>
        <v>0</v>
      </c>
      <c r="CIU66" s="1366">
        <f t="shared" ref="CIU66" si="9353">CIU59*$C$64*$C$66</f>
        <v>0</v>
      </c>
      <c r="CIW66" s="1366">
        <f t="shared" ref="CIW66" si="9354">CIW59*$C$64*$C$66</f>
        <v>0</v>
      </c>
      <c r="CIY66" s="1366">
        <f t="shared" ref="CIY66" si="9355">CIY59*$C$64*$C$66</f>
        <v>0</v>
      </c>
      <c r="CJA66" s="1366">
        <f t="shared" ref="CJA66" si="9356">CJA59*$C$64*$C$66</f>
        <v>0</v>
      </c>
      <c r="CJC66" s="1366">
        <f t="shared" ref="CJC66" si="9357">CJC59*$C$64*$C$66</f>
        <v>0</v>
      </c>
      <c r="CJE66" s="1366">
        <f t="shared" ref="CJE66" si="9358">CJE59*$C$64*$C$66</f>
        <v>0</v>
      </c>
      <c r="CJG66" s="1366">
        <f t="shared" ref="CJG66" si="9359">CJG59*$C$64*$C$66</f>
        <v>0</v>
      </c>
      <c r="CJI66" s="1366">
        <f t="shared" ref="CJI66" si="9360">CJI59*$C$64*$C$66</f>
        <v>0</v>
      </c>
      <c r="CJK66" s="1366">
        <f t="shared" ref="CJK66" si="9361">CJK59*$C$64*$C$66</f>
        <v>0</v>
      </c>
      <c r="CJM66" s="1366">
        <f t="shared" ref="CJM66" si="9362">CJM59*$C$64*$C$66</f>
        <v>0</v>
      </c>
      <c r="CJO66" s="1366">
        <f t="shared" ref="CJO66" si="9363">CJO59*$C$64*$C$66</f>
        <v>0</v>
      </c>
      <c r="CJQ66" s="1366">
        <f t="shared" ref="CJQ66" si="9364">CJQ59*$C$64*$C$66</f>
        <v>0</v>
      </c>
      <c r="CJS66" s="1366">
        <f t="shared" ref="CJS66" si="9365">CJS59*$C$64*$C$66</f>
        <v>0</v>
      </c>
      <c r="CJU66" s="1366">
        <f t="shared" ref="CJU66" si="9366">CJU59*$C$64*$C$66</f>
        <v>0</v>
      </c>
      <c r="CJW66" s="1366">
        <f t="shared" ref="CJW66" si="9367">CJW59*$C$64*$C$66</f>
        <v>0</v>
      </c>
      <c r="CJY66" s="1366">
        <f t="shared" ref="CJY66" si="9368">CJY59*$C$64*$C$66</f>
        <v>0</v>
      </c>
      <c r="CKA66" s="1366">
        <f t="shared" ref="CKA66" si="9369">CKA59*$C$64*$C$66</f>
        <v>0</v>
      </c>
      <c r="CKC66" s="1366">
        <f t="shared" ref="CKC66" si="9370">CKC59*$C$64*$C$66</f>
        <v>0</v>
      </c>
      <c r="CKE66" s="1366">
        <f t="shared" ref="CKE66" si="9371">CKE59*$C$64*$C$66</f>
        <v>0</v>
      </c>
      <c r="CKG66" s="1366">
        <f t="shared" ref="CKG66" si="9372">CKG59*$C$64*$C$66</f>
        <v>0</v>
      </c>
      <c r="CKI66" s="1366">
        <f t="shared" ref="CKI66" si="9373">CKI59*$C$64*$C$66</f>
        <v>0</v>
      </c>
      <c r="CKK66" s="1366">
        <f t="shared" ref="CKK66" si="9374">CKK59*$C$64*$C$66</f>
        <v>0</v>
      </c>
      <c r="CKM66" s="1366">
        <f t="shared" ref="CKM66" si="9375">CKM59*$C$64*$C$66</f>
        <v>0</v>
      </c>
      <c r="CKO66" s="1366">
        <f t="shared" ref="CKO66" si="9376">CKO59*$C$64*$C$66</f>
        <v>0</v>
      </c>
      <c r="CKQ66" s="1366">
        <f t="shared" ref="CKQ66" si="9377">CKQ59*$C$64*$C$66</f>
        <v>0</v>
      </c>
      <c r="CKS66" s="1366">
        <f t="shared" ref="CKS66" si="9378">CKS59*$C$64*$C$66</f>
        <v>0</v>
      </c>
      <c r="CKU66" s="1366">
        <f t="shared" ref="CKU66" si="9379">CKU59*$C$64*$C$66</f>
        <v>0</v>
      </c>
      <c r="CKW66" s="1366">
        <f t="shared" ref="CKW66" si="9380">CKW59*$C$64*$C$66</f>
        <v>0</v>
      </c>
      <c r="CKY66" s="1366">
        <f t="shared" ref="CKY66" si="9381">CKY59*$C$64*$C$66</f>
        <v>0</v>
      </c>
      <c r="CLA66" s="1366">
        <f t="shared" ref="CLA66" si="9382">CLA59*$C$64*$C$66</f>
        <v>0</v>
      </c>
      <c r="CLC66" s="1366">
        <f t="shared" ref="CLC66" si="9383">CLC59*$C$64*$C$66</f>
        <v>0</v>
      </c>
      <c r="CLE66" s="1366">
        <f t="shared" ref="CLE66" si="9384">CLE59*$C$64*$C$66</f>
        <v>0</v>
      </c>
      <c r="CLG66" s="1366">
        <f t="shared" ref="CLG66" si="9385">CLG59*$C$64*$C$66</f>
        <v>0</v>
      </c>
      <c r="CLI66" s="1366">
        <f t="shared" ref="CLI66" si="9386">CLI59*$C$64*$C$66</f>
        <v>0</v>
      </c>
      <c r="CLK66" s="1366">
        <f t="shared" ref="CLK66" si="9387">CLK59*$C$64*$C$66</f>
        <v>0</v>
      </c>
      <c r="CLM66" s="1366">
        <f t="shared" ref="CLM66" si="9388">CLM59*$C$64*$C$66</f>
        <v>0</v>
      </c>
      <c r="CLO66" s="1366">
        <f t="shared" ref="CLO66" si="9389">CLO59*$C$64*$C$66</f>
        <v>0</v>
      </c>
      <c r="CLQ66" s="1366">
        <f t="shared" ref="CLQ66" si="9390">CLQ59*$C$64*$C$66</f>
        <v>0</v>
      </c>
      <c r="CLS66" s="1366">
        <f t="shared" ref="CLS66" si="9391">CLS59*$C$64*$C$66</f>
        <v>0</v>
      </c>
      <c r="CLU66" s="1366">
        <f t="shared" ref="CLU66" si="9392">CLU59*$C$64*$C$66</f>
        <v>0</v>
      </c>
      <c r="CLW66" s="1366">
        <f t="shared" ref="CLW66" si="9393">CLW59*$C$64*$C$66</f>
        <v>0</v>
      </c>
      <c r="CLY66" s="1366">
        <f t="shared" ref="CLY66" si="9394">CLY59*$C$64*$C$66</f>
        <v>0</v>
      </c>
      <c r="CMA66" s="1366">
        <f t="shared" ref="CMA66" si="9395">CMA59*$C$64*$C$66</f>
        <v>0</v>
      </c>
      <c r="CMC66" s="1366">
        <f t="shared" ref="CMC66" si="9396">CMC59*$C$64*$C$66</f>
        <v>0</v>
      </c>
      <c r="CME66" s="1366">
        <f t="shared" ref="CME66" si="9397">CME59*$C$64*$C$66</f>
        <v>0</v>
      </c>
      <c r="CMG66" s="1366">
        <f t="shared" ref="CMG66" si="9398">CMG59*$C$64*$C$66</f>
        <v>0</v>
      </c>
      <c r="CMI66" s="1366">
        <f t="shared" ref="CMI66" si="9399">CMI59*$C$64*$C$66</f>
        <v>0</v>
      </c>
      <c r="CMK66" s="1366">
        <f t="shared" ref="CMK66" si="9400">CMK59*$C$64*$C$66</f>
        <v>0</v>
      </c>
      <c r="CMM66" s="1366">
        <f t="shared" ref="CMM66" si="9401">CMM59*$C$64*$C$66</f>
        <v>0</v>
      </c>
      <c r="CMO66" s="1366">
        <f t="shared" ref="CMO66" si="9402">CMO59*$C$64*$C$66</f>
        <v>0</v>
      </c>
      <c r="CMQ66" s="1366">
        <f t="shared" ref="CMQ66" si="9403">CMQ59*$C$64*$C$66</f>
        <v>0</v>
      </c>
      <c r="CMS66" s="1366">
        <f t="shared" ref="CMS66" si="9404">CMS59*$C$64*$C$66</f>
        <v>0</v>
      </c>
      <c r="CMU66" s="1366">
        <f t="shared" ref="CMU66" si="9405">CMU59*$C$64*$C$66</f>
        <v>0</v>
      </c>
      <c r="CMW66" s="1366">
        <f t="shared" ref="CMW66" si="9406">CMW59*$C$64*$C$66</f>
        <v>0</v>
      </c>
      <c r="CMY66" s="1366">
        <f t="shared" ref="CMY66" si="9407">CMY59*$C$64*$C$66</f>
        <v>0</v>
      </c>
      <c r="CNA66" s="1366">
        <f t="shared" ref="CNA66" si="9408">CNA59*$C$64*$C$66</f>
        <v>0</v>
      </c>
      <c r="CNC66" s="1366">
        <f t="shared" ref="CNC66" si="9409">CNC59*$C$64*$C$66</f>
        <v>0</v>
      </c>
      <c r="CNE66" s="1366">
        <f t="shared" ref="CNE66" si="9410">CNE59*$C$64*$C$66</f>
        <v>0</v>
      </c>
      <c r="CNG66" s="1366">
        <f t="shared" ref="CNG66" si="9411">CNG59*$C$64*$C$66</f>
        <v>0</v>
      </c>
      <c r="CNI66" s="1366">
        <f t="shared" ref="CNI66" si="9412">CNI59*$C$64*$C$66</f>
        <v>0</v>
      </c>
      <c r="CNK66" s="1366">
        <f t="shared" ref="CNK66" si="9413">CNK59*$C$64*$C$66</f>
        <v>0</v>
      </c>
      <c r="CNM66" s="1366">
        <f t="shared" ref="CNM66" si="9414">CNM59*$C$64*$C$66</f>
        <v>0</v>
      </c>
      <c r="CNO66" s="1366">
        <f t="shared" ref="CNO66" si="9415">CNO59*$C$64*$C$66</f>
        <v>0</v>
      </c>
      <c r="CNQ66" s="1366">
        <f t="shared" ref="CNQ66" si="9416">CNQ59*$C$64*$C$66</f>
        <v>0</v>
      </c>
      <c r="CNS66" s="1366">
        <f t="shared" ref="CNS66" si="9417">CNS59*$C$64*$C$66</f>
        <v>0</v>
      </c>
      <c r="CNU66" s="1366">
        <f t="shared" ref="CNU66" si="9418">CNU59*$C$64*$C$66</f>
        <v>0</v>
      </c>
      <c r="CNW66" s="1366">
        <f t="shared" ref="CNW66" si="9419">CNW59*$C$64*$C$66</f>
        <v>0</v>
      </c>
      <c r="CNY66" s="1366">
        <f t="shared" ref="CNY66" si="9420">CNY59*$C$64*$C$66</f>
        <v>0</v>
      </c>
      <c r="COA66" s="1366">
        <f t="shared" ref="COA66" si="9421">COA59*$C$64*$C$66</f>
        <v>0</v>
      </c>
      <c r="COC66" s="1366">
        <f t="shared" ref="COC66" si="9422">COC59*$C$64*$C$66</f>
        <v>0</v>
      </c>
      <c r="COE66" s="1366">
        <f t="shared" ref="COE66" si="9423">COE59*$C$64*$C$66</f>
        <v>0</v>
      </c>
      <c r="COG66" s="1366">
        <f t="shared" ref="COG66" si="9424">COG59*$C$64*$C$66</f>
        <v>0</v>
      </c>
      <c r="COI66" s="1366">
        <f t="shared" ref="COI66" si="9425">COI59*$C$64*$C$66</f>
        <v>0</v>
      </c>
      <c r="COK66" s="1366">
        <f t="shared" ref="COK66" si="9426">COK59*$C$64*$C$66</f>
        <v>0</v>
      </c>
      <c r="COM66" s="1366">
        <f t="shared" ref="COM66" si="9427">COM59*$C$64*$C$66</f>
        <v>0</v>
      </c>
      <c r="COO66" s="1366">
        <f t="shared" ref="COO66" si="9428">COO59*$C$64*$C$66</f>
        <v>0</v>
      </c>
      <c r="COQ66" s="1366">
        <f t="shared" ref="COQ66" si="9429">COQ59*$C$64*$C$66</f>
        <v>0</v>
      </c>
      <c r="COS66" s="1366">
        <f t="shared" ref="COS66" si="9430">COS59*$C$64*$C$66</f>
        <v>0</v>
      </c>
      <c r="COU66" s="1366">
        <f t="shared" ref="COU66" si="9431">COU59*$C$64*$C$66</f>
        <v>0</v>
      </c>
      <c r="COW66" s="1366">
        <f t="shared" ref="COW66" si="9432">COW59*$C$64*$C$66</f>
        <v>0</v>
      </c>
      <c r="COY66" s="1366">
        <f t="shared" ref="COY66" si="9433">COY59*$C$64*$C$66</f>
        <v>0</v>
      </c>
      <c r="CPA66" s="1366">
        <f t="shared" ref="CPA66" si="9434">CPA59*$C$64*$C$66</f>
        <v>0</v>
      </c>
      <c r="CPC66" s="1366">
        <f t="shared" ref="CPC66" si="9435">CPC59*$C$64*$C$66</f>
        <v>0</v>
      </c>
      <c r="CPE66" s="1366">
        <f t="shared" ref="CPE66" si="9436">CPE59*$C$64*$C$66</f>
        <v>0</v>
      </c>
      <c r="CPG66" s="1366">
        <f t="shared" ref="CPG66" si="9437">CPG59*$C$64*$C$66</f>
        <v>0</v>
      </c>
      <c r="CPI66" s="1366">
        <f t="shared" ref="CPI66" si="9438">CPI59*$C$64*$C$66</f>
        <v>0</v>
      </c>
      <c r="CPK66" s="1366">
        <f t="shared" ref="CPK66" si="9439">CPK59*$C$64*$C$66</f>
        <v>0</v>
      </c>
      <c r="CPM66" s="1366">
        <f t="shared" ref="CPM66" si="9440">CPM59*$C$64*$C$66</f>
        <v>0</v>
      </c>
      <c r="CPO66" s="1366">
        <f t="shared" ref="CPO66" si="9441">CPO59*$C$64*$C$66</f>
        <v>0</v>
      </c>
      <c r="CPQ66" s="1366">
        <f t="shared" ref="CPQ66" si="9442">CPQ59*$C$64*$C$66</f>
        <v>0</v>
      </c>
      <c r="CPS66" s="1366">
        <f t="shared" ref="CPS66" si="9443">CPS59*$C$64*$C$66</f>
        <v>0</v>
      </c>
      <c r="CPU66" s="1366">
        <f t="shared" ref="CPU66" si="9444">CPU59*$C$64*$C$66</f>
        <v>0</v>
      </c>
      <c r="CPW66" s="1366">
        <f t="shared" ref="CPW66" si="9445">CPW59*$C$64*$C$66</f>
        <v>0</v>
      </c>
      <c r="CPY66" s="1366">
        <f t="shared" ref="CPY66" si="9446">CPY59*$C$64*$C$66</f>
        <v>0</v>
      </c>
      <c r="CQA66" s="1366">
        <f t="shared" ref="CQA66" si="9447">CQA59*$C$64*$C$66</f>
        <v>0</v>
      </c>
      <c r="CQC66" s="1366">
        <f t="shared" ref="CQC66" si="9448">CQC59*$C$64*$C$66</f>
        <v>0</v>
      </c>
      <c r="CQE66" s="1366">
        <f t="shared" ref="CQE66" si="9449">CQE59*$C$64*$C$66</f>
        <v>0</v>
      </c>
      <c r="CQG66" s="1366">
        <f t="shared" ref="CQG66" si="9450">CQG59*$C$64*$C$66</f>
        <v>0</v>
      </c>
      <c r="CQI66" s="1366">
        <f t="shared" ref="CQI66" si="9451">CQI59*$C$64*$C$66</f>
        <v>0</v>
      </c>
      <c r="CQK66" s="1366">
        <f t="shared" ref="CQK66" si="9452">CQK59*$C$64*$C$66</f>
        <v>0</v>
      </c>
      <c r="CQM66" s="1366">
        <f t="shared" ref="CQM66" si="9453">CQM59*$C$64*$C$66</f>
        <v>0</v>
      </c>
      <c r="CQO66" s="1366">
        <f t="shared" ref="CQO66" si="9454">CQO59*$C$64*$C$66</f>
        <v>0</v>
      </c>
      <c r="CQQ66" s="1366">
        <f t="shared" ref="CQQ66" si="9455">CQQ59*$C$64*$C$66</f>
        <v>0</v>
      </c>
      <c r="CQS66" s="1366">
        <f t="shared" ref="CQS66" si="9456">CQS59*$C$64*$C$66</f>
        <v>0</v>
      </c>
      <c r="CQU66" s="1366">
        <f t="shared" ref="CQU66" si="9457">CQU59*$C$64*$C$66</f>
        <v>0</v>
      </c>
      <c r="CQW66" s="1366">
        <f t="shared" ref="CQW66" si="9458">CQW59*$C$64*$C$66</f>
        <v>0</v>
      </c>
      <c r="CQY66" s="1366">
        <f t="shared" ref="CQY66" si="9459">CQY59*$C$64*$C$66</f>
        <v>0</v>
      </c>
      <c r="CRA66" s="1366">
        <f t="shared" ref="CRA66" si="9460">CRA59*$C$64*$C$66</f>
        <v>0</v>
      </c>
      <c r="CRC66" s="1366">
        <f t="shared" ref="CRC66" si="9461">CRC59*$C$64*$C$66</f>
        <v>0</v>
      </c>
      <c r="CRE66" s="1366">
        <f t="shared" ref="CRE66" si="9462">CRE59*$C$64*$C$66</f>
        <v>0</v>
      </c>
      <c r="CRG66" s="1366">
        <f t="shared" ref="CRG66" si="9463">CRG59*$C$64*$C$66</f>
        <v>0</v>
      </c>
      <c r="CRI66" s="1366">
        <f t="shared" ref="CRI66" si="9464">CRI59*$C$64*$C$66</f>
        <v>0</v>
      </c>
      <c r="CRK66" s="1366">
        <f t="shared" ref="CRK66" si="9465">CRK59*$C$64*$C$66</f>
        <v>0</v>
      </c>
      <c r="CRM66" s="1366">
        <f t="shared" ref="CRM66" si="9466">CRM59*$C$64*$C$66</f>
        <v>0</v>
      </c>
      <c r="CRO66" s="1366">
        <f t="shared" ref="CRO66" si="9467">CRO59*$C$64*$C$66</f>
        <v>0</v>
      </c>
      <c r="CRQ66" s="1366">
        <f t="shared" ref="CRQ66" si="9468">CRQ59*$C$64*$C$66</f>
        <v>0</v>
      </c>
      <c r="CRS66" s="1366">
        <f t="shared" ref="CRS66" si="9469">CRS59*$C$64*$C$66</f>
        <v>0</v>
      </c>
      <c r="CRU66" s="1366">
        <f t="shared" ref="CRU66" si="9470">CRU59*$C$64*$C$66</f>
        <v>0</v>
      </c>
      <c r="CRW66" s="1366">
        <f t="shared" ref="CRW66" si="9471">CRW59*$C$64*$C$66</f>
        <v>0</v>
      </c>
      <c r="CRY66" s="1366">
        <f t="shared" ref="CRY66" si="9472">CRY59*$C$64*$C$66</f>
        <v>0</v>
      </c>
      <c r="CSA66" s="1366">
        <f t="shared" ref="CSA66" si="9473">CSA59*$C$64*$C$66</f>
        <v>0</v>
      </c>
      <c r="CSC66" s="1366">
        <f t="shared" ref="CSC66" si="9474">CSC59*$C$64*$C$66</f>
        <v>0</v>
      </c>
      <c r="CSE66" s="1366">
        <f t="shared" ref="CSE66" si="9475">CSE59*$C$64*$C$66</f>
        <v>0</v>
      </c>
      <c r="CSG66" s="1366">
        <f t="shared" ref="CSG66" si="9476">CSG59*$C$64*$C$66</f>
        <v>0</v>
      </c>
      <c r="CSI66" s="1366">
        <f t="shared" ref="CSI66" si="9477">CSI59*$C$64*$C$66</f>
        <v>0</v>
      </c>
      <c r="CSK66" s="1366">
        <f t="shared" ref="CSK66" si="9478">CSK59*$C$64*$C$66</f>
        <v>0</v>
      </c>
      <c r="CSM66" s="1366">
        <f t="shared" ref="CSM66" si="9479">CSM59*$C$64*$C$66</f>
        <v>0</v>
      </c>
      <c r="CSO66" s="1366">
        <f t="shared" ref="CSO66" si="9480">CSO59*$C$64*$C$66</f>
        <v>0</v>
      </c>
      <c r="CSQ66" s="1366">
        <f t="shared" ref="CSQ66" si="9481">CSQ59*$C$64*$C$66</f>
        <v>0</v>
      </c>
      <c r="CSS66" s="1366">
        <f t="shared" ref="CSS66" si="9482">CSS59*$C$64*$C$66</f>
        <v>0</v>
      </c>
      <c r="CSU66" s="1366">
        <f t="shared" ref="CSU66" si="9483">CSU59*$C$64*$C$66</f>
        <v>0</v>
      </c>
      <c r="CSW66" s="1366">
        <f t="shared" ref="CSW66" si="9484">CSW59*$C$64*$C$66</f>
        <v>0</v>
      </c>
      <c r="CSY66" s="1366">
        <f t="shared" ref="CSY66" si="9485">CSY59*$C$64*$C$66</f>
        <v>0</v>
      </c>
      <c r="CTA66" s="1366">
        <f t="shared" ref="CTA66" si="9486">CTA59*$C$64*$C$66</f>
        <v>0</v>
      </c>
      <c r="CTC66" s="1366">
        <f t="shared" ref="CTC66" si="9487">CTC59*$C$64*$C$66</f>
        <v>0</v>
      </c>
      <c r="CTE66" s="1366">
        <f t="shared" ref="CTE66" si="9488">CTE59*$C$64*$C$66</f>
        <v>0</v>
      </c>
      <c r="CTG66" s="1366">
        <f t="shared" ref="CTG66" si="9489">CTG59*$C$64*$C$66</f>
        <v>0</v>
      </c>
      <c r="CTI66" s="1366">
        <f t="shared" ref="CTI66" si="9490">CTI59*$C$64*$C$66</f>
        <v>0</v>
      </c>
      <c r="CTK66" s="1366">
        <f t="shared" ref="CTK66" si="9491">CTK59*$C$64*$C$66</f>
        <v>0</v>
      </c>
      <c r="CTM66" s="1366">
        <f t="shared" ref="CTM66" si="9492">CTM59*$C$64*$C$66</f>
        <v>0</v>
      </c>
      <c r="CTO66" s="1366">
        <f t="shared" ref="CTO66" si="9493">CTO59*$C$64*$C$66</f>
        <v>0</v>
      </c>
      <c r="CTQ66" s="1366">
        <f t="shared" ref="CTQ66" si="9494">CTQ59*$C$64*$C$66</f>
        <v>0</v>
      </c>
      <c r="CTS66" s="1366">
        <f t="shared" ref="CTS66" si="9495">CTS59*$C$64*$C$66</f>
        <v>0</v>
      </c>
      <c r="CTU66" s="1366">
        <f t="shared" ref="CTU66" si="9496">CTU59*$C$64*$C$66</f>
        <v>0</v>
      </c>
      <c r="CTW66" s="1366">
        <f t="shared" ref="CTW66" si="9497">CTW59*$C$64*$C$66</f>
        <v>0</v>
      </c>
      <c r="CTY66" s="1366">
        <f t="shared" ref="CTY66" si="9498">CTY59*$C$64*$C$66</f>
        <v>0</v>
      </c>
      <c r="CUA66" s="1366">
        <f t="shared" ref="CUA66" si="9499">CUA59*$C$64*$C$66</f>
        <v>0</v>
      </c>
      <c r="CUC66" s="1366">
        <f t="shared" ref="CUC66" si="9500">CUC59*$C$64*$C$66</f>
        <v>0</v>
      </c>
      <c r="CUE66" s="1366">
        <f t="shared" ref="CUE66" si="9501">CUE59*$C$64*$C$66</f>
        <v>0</v>
      </c>
      <c r="CUG66" s="1366">
        <f t="shared" ref="CUG66" si="9502">CUG59*$C$64*$C$66</f>
        <v>0</v>
      </c>
      <c r="CUI66" s="1366">
        <f t="shared" ref="CUI66" si="9503">CUI59*$C$64*$C$66</f>
        <v>0</v>
      </c>
      <c r="CUK66" s="1366">
        <f t="shared" ref="CUK66" si="9504">CUK59*$C$64*$C$66</f>
        <v>0</v>
      </c>
      <c r="CUM66" s="1366">
        <f t="shared" ref="CUM66" si="9505">CUM59*$C$64*$C$66</f>
        <v>0</v>
      </c>
      <c r="CUO66" s="1366">
        <f t="shared" ref="CUO66" si="9506">CUO59*$C$64*$C$66</f>
        <v>0</v>
      </c>
      <c r="CUQ66" s="1366">
        <f t="shared" ref="CUQ66" si="9507">CUQ59*$C$64*$C$66</f>
        <v>0</v>
      </c>
      <c r="CUS66" s="1366">
        <f t="shared" ref="CUS66" si="9508">CUS59*$C$64*$C$66</f>
        <v>0</v>
      </c>
      <c r="CUU66" s="1366">
        <f t="shared" ref="CUU66" si="9509">CUU59*$C$64*$C$66</f>
        <v>0</v>
      </c>
      <c r="CUW66" s="1366">
        <f t="shared" ref="CUW66" si="9510">CUW59*$C$64*$C$66</f>
        <v>0</v>
      </c>
      <c r="CUY66" s="1366">
        <f t="shared" ref="CUY66" si="9511">CUY59*$C$64*$C$66</f>
        <v>0</v>
      </c>
      <c r="CVA66" s="1366">
        <f t="shared" ref="CVA66" si="9512">CVA59*$C$64*$C$66</f>
        <v>0</v>
      </c>
      <c r="CVC66" s="1366">
        <f t="shared" ref="CVC66" si="9513">CVC59*$C$64*$C$66</f>
        <v>0</v>
      </c>
      <c r="CVE66" s="1366">
        <f t="shared" ref="CVE66" si="9514">CVE59*$C$64*$C$66</f>
        <v>0</v>
      </c>
      <c r="CVG66" s="1366">
        <f t="shared" ref="CVG66" si="9515">CVG59*$C$64*$C$66</f>
        <v>0</v>
      </c>
      <c r="CVI66" s="1366">
        <f t="shared" ref="CVI66" si="9516">CVI59*$C$64*$C$66</f>
        <v>0</v>
      </c>
      <c r="CVK66" s="1366">
        <f t="shared" ref="CVK66" si="9517">CVK59*$C$64*$C$66</f>
        <v>0</v>
      </c>
      <c r="CVM66" s="1366">
        <f t="shared" ref="CVM66" si="9518">CVM59*$C$64*$C$66</f>
        <v>0</v>
      </c>
      <c r="CVO66" s="1366">
        <f t="shared" ref="CVO66" si="9519">CVO59*$C$64*$C$66</f>
        <v>0</v>
      </c>
      <c r="CVQ66" s="1366">
        <f t="shared" ref="CVQ66" si="9520">CVQ59*$C$64*$C$66</f>
        <v>0</v>
      </c>
      <c r="CVS66" s="1366">
        <f t="shared" ref="CVS66" si="9521">CVS59*$C$64*$C$66</f>
        <v>0</v>
      </c>
      <c r="CVU66" s="1366">
        <f t="shared" ref="CVU66" si="9522">CVU59*$C$64*$C$66</f>
        <v>0</v>
      </c>
      <c r="CVW66" s="1366">
        <f t="shared" ref="CVW66" si="9523">CVW59*$C$64*$C$66</f>
        <v>0</v>
      </c>
      <c r="CVY66" s="1366">
        <f t="shared" ref="CVY66" si="9524">CVY59*$C$64*$C$66</f>
        <v>0</v>
      </c>
      <c r="CWA66" s="1366">
        <f t="shared" ref="CWA66" si="9525">CWA59*$C$64*$C$66</f>
        <v>0</v>
      </c>
      <c r="CWC66" s="1366">
        <f t="shared" ref="CWC66" si="9526">CWC59*$C$64*$C$66</f>
        <v>0</v>
      </c>
      <c r="CWE66" s="1366">
        <f t="shared" ref="CWE66" si="9527">CWE59*$C$64*$C$66</f>
        <v>0</v>
      </c>
      <c r="CWG66" s="1366">
        <f t="shared" ref="CWG66" si="9528">CWG59*$C$64*$C$66</f>
        <v>0</v>
      </c>
      <c r="CWI66" s="1366">
        <f t="shared" ref="CWI66" si="9529">CWI59*$C$64*$C$66</f>
        <v>0</v>
      </c>
      <c r="CWK66" s="1366">
        <f t="shared" ref="CWK66" si="9530">CWK59*$C$64*$C$66</f>
        <v>0</v>
      </c>
      <c r="CWM66" s="1366">
        <f t="shared" ref="CWM66" si="9531">CWM59*$C$64*$C$66</f>
        <v>0</v>
      </c>
      <c r="CWO66" s="1366">
        <f t="shared" ref="CWO66" si="9532">CWO59*$C$64*$C$66</f>
        <v>0</v>
      </c>
      <c r="CWQ66" s="1366">
        <f t="shared" ref="CWQ66" si="9533">CWQ59*$C$64*$C$66</f>
        <v>0</v>
      </c>
      <c r="CWS66" s="1366">
        <f t="shared" ref="CWS66" si="9534">CWS59*$C$64*$C$66</f>
        <v>0</v>
      </c>
      <c r="CWU66" s="1366">
        <f t="shared" ref="CWU66" si="9535">CWU59*$C$64*$C$66</f>
        <v>0</v>
      </c>
      <c r="CWW66" s="1366">
        <f t="shared" ref="CWW66" si="9536">CWW59*$C$64*$C$66</f>
        <v>0</v>
      </c>
      <c r="CWY66" s="1366">
        <f t="shared" ref="CWY66" si="9537">CWY59*$C$64*$C$66</f>
        <v>0</v>
      </c>
      <c r="CXA66" s="1366">
        <f t="shared" ref="CXA66" si="9538">CXA59*$C$64*$C$66</f>
        <v>0</v>
      </c>
      <c r="CXC66" s="1366">
        <f t="shared" ref="CXC66" si="9539">CXC59*$C$64*$C$66</f>
        <v>0</v>
      </c>
      <c r="CXE66" s="1366">
        <f t="shared" ref="CXE66" si="9540">CXE59*$C$64*$C$66</f>
        <v>0</v>
      </c>
      <c r="CXG66" s="1366">
        <f t="shared" ref="CXG66" si="9541">CXG59*$C$64*$C$66</f>
        <v>0</v>
      </c>
      <c r="CXI66" s="1366">
        <f t="shared" ref="CXI66" si="9542">CXI59*$C$64*$C$66</f>
        <v>0</v>
      </c>
      <c r="CXK66" s="1366">
        <f t="shared" ref="CXK66" si="9543">CXK59*$C$64*$C$66</f>
        <v>0</v>
      </c>
      <c r="CXM66" s="1366">
        <f t="shared" ref="CXM66" si="9544">CXM59*$C$64*$C$66</f>
        <v>0</v>
      </c>
      <c r="CXO66" s="1366">
        <f t="shared" ref="CXO66" si="9545">CXO59*$C$64*$C$66</f>
        <v>0</v>
      </c>
      <c r="CXQ66" s="1366">
        <f t="shared" ref="CXQ66" si="9546">CXQ59*$C$64*$C$66</f>
        <v>0</v>
      </c>
      <c r="CXS66" s="1366">
        <f t="shared" ref="CXS66" si="9547">CXS59*$C$64*$C$66</f>
        <v>0</v>
      </c>
      <c r="CXU66" s="1366">
        <f t="shared" ref="CXU66" si="9548">CXU59*$C$64*$C$66</f>
        <v>0</v>
      </c>
      <c r="CXW66" s="1366">
        <f t="shared" ref="CXW66" si="9549">CXW59*$C$64*$C$66</f>
        <v>0</v>
      </c>
      <c r="CXY66" s="1366">
        <f t="shared" ref="CXY66" si="9550">CXY59*$C$64*$C$66</f>
        <v>0</v>
      </c>
      <c r="CYA66" s="1366">
        <f t="shared" ref="CYA66" si="9551">CYA59*$C$64*$C$66</f>
        <v>0</v>
      </c>
      <c r="CYC66" s="1366">
        <f t="shared" ref="CYC66" si="9552">CYC59*$C$64*$C$66</f>
        <v>0</v>
      </c>
      <c r="CYE66" s="1366">
        <f t="shared" ref="CYE66" si="9553">CYE59*$C$64*$C$66</f>
        <v>0</v>
      </c>
      <c r="CYG66" s="1366">
        <f t="shared" ref="CYG66" si="9554">CYG59*$C$64*$C$66</f>
        <v>0</v>
      </c>
      <c r="CYI66" s="1366">
        <f t="shared" ref="CYI66" si="9555">CYI59*$C$64*$C$66</f>
        <v>0</v>
      </c>
      <c r="CYK66" s="1366">
        <f t="shared" ref="CYK66" si="9556">CYK59*$C$64*$C$66</f>
        <v>0</v>
      </c>
      <c r="CYM66" s="1366">
        <f t="shared" ref="CYM66" si="9557">CYM59*$C$64*$C$66</f>
        <v>0</v>
      </c>
      <c r="CYO66" s="1366">
        <f t="shared" ref="CYO66" si="9558">CYO59*$C$64*$C$66</f>
        <v>0</v>
      </c>
      <c r="CYQ66" s="1366">
        <f t="shared" ref="CYQ66" si="9559">CYQ59*$C$64*$C$66</f>
        <v>0</v>
      </c>
      <c r="CYS66" s="1366">
        <f t="shared" ref="CYS66" si="9560">CYS59*$C$64*$C$66</f>
        <v>0</v>
      </c>
      <c r="CYU66" s="1366">
        <f t="shared" ref="CYU66" si="9561">CYU59*$C$64*$C$66</f>
        <v>0</v>
      </c>
      <c r="CYW66" s="1366">
        <f t="shared" ref="CYW66" si="9562">CYW59*$C$64*$C$66</f>
        <v>0</v>
      </c>
      <c r="CYY66" s="1366">
        <f t="shared" ref="CYY66" si="9563">CYY59*$C$64*$C$66</f>
        <v>0</v>
      </c>
      <c r="CZA66" s="1366">
        <f t="shared" ref="CZA66" si="9564">CZA59*$C$64*$C$66</f>
        <v>0</v>
      </c>
      <c r="CZC66" s="1366">
        <f t="shared" ref="CZC66" si="9565">CZC59*$C$64*$C$66</f>
        <v>0</v>
      </c>
      <c r="CZE66" s="1366">
        <f t="shared" ref="CZE66" si="9566">CZE59*$C$64*$C$66</f>
        <v>0</v>
      </c>
      <c r="CZG66" s="1366">
        <f t="shared" ref="CZG66" si="9567">CZG59*$C$64*$C$66</f>
        <v>0</v>
      </c>
      <c r="CZI66" s="1366">
        <f t="shared" ref="CZI66" si="9568">CZI59*$C$64*$C$66</f>
        <v>0</v>
      </c>
      <c r="CZK66" s="1366">
        <f t="shared" ref="CZK66" si="9569">CZK59*$C$64*$C$66</f>
        <v>0</v>
      </c>
      <c r="CZM66" s="1366">
        <f t="shared" ref="CZM66" si="9570">CZM59*$C$64*$C$66</f>
        <v>0</v>
      </c>
      <c r="CZO66" s="1366">
        <f t="shared" ref="CZO66" si="9571">CZO59*$C$64*$C$66</f>
        <v>0</v>
      </c>
      <c r="CZQ66" s="1366">
        <f t="shared" ref="CZQ66" si="9572">CZQ59*$C$64*$C$66</f>
        <v>0</v>
      </c>
      <c r="CZS66" s="1366">
        <f t="shared" ref="CZS66" si="9573">CZS59*$C$64*$C$66</f>
        <v>0</v>
      </c>
      <c r="CZU66" s="1366">
        <f t="shared" ref="CZU66" si="9574">CZU59*$C$64*$C$66</f>
        <v>0</v>
      </c>
      <c r="CZW66" s="1366">
        <f t="shared" ref="CZW66" si="9575">CZW59*$C$64*$C$66</f>
        <v>0</v>
      </c>
      <c r="CZY66" s="1366">
        <f t="shared" ref="CZY66" si="9576">CZY59*$C$64*$C$66</f>
        <v>0</v>
      </c>
      <c r="DAA66" s="1366">
        <f t="shared" ref="DAA66" si="9577">DAA59*$C$64*$C$66</f>
        <v>0</v>
      </c>
      <c r="DAC66" s="1366">
        <f t="shared" ref="DAC66" si="9578">DAC59*$C$64*$C$66</f>
        <v>0</v>
      </c>
      <c r="DAE66" s="1366">
        <f t="shared" ref="DAE66" si="9579">DAE59*$C$64*$C$66</f>
        <v>0</v>
      </c>
      <c r="DAG66" s="1366">
        <f t="shared" ref="DAG66" si="9580">DAG59*$C$64*$C$66</f>
        <v>0</v>
      </c>
      <c r="DAI66" s="1366">
        <f t="shared" ref="DAI66" si="9581">DAI59*$C$64*$C$66</f>
        <v>0</v>
      </c>
      <c r="DAK66" s="1366">
        <f t="shared" ref="DAK66" si="9582">DAK59*$C$64*$C$66</f>
        <v>0</v>
      </c>
      <c r="DAM66" s="1366">
        <f t="shared" ref="DAM66" si="9583">DAM59*$C$64*$C$66</f>
        <v>0</v>
      </c>
      <c r="DAO66" s="1366">
        <f t="shared" ref="DAO66" si="9584">DAO59*$C$64*$C$66</f>
        <v>0</v>
      </c>
      <c r="DAQ66" s="1366">
        <f t="shared" ref="DAQ66" si="9585">DAQ59*$C$64*$C$66</f>
        <v>0</v>
      </c>
      <c r="DAS66" s="1366">
        <f t="shared" ref="DAS66" si="9586">DAS59*$C$64*$C$66</f>
        <v>0</v>
      </c>
      <c r="DAU66" s="1366">
        <f t="shared" ref="DAU66" si="9587">DAU59*$C$64*$C$66</f>
        <v>0</v>
      </c>
      <c r="DAW66" s="1366">
        <f t="shared" ref="DAW66" si="9588">DAW59*$C$64*$C$66</f>
        <v>0</v>
      </c>
      <c r="DAY66" s="1366">
        <f t="shared" ref="DAY66" si="9589">DAY59*$C$64*$C$66</f>
        <v>0</v>
      </c>
      <c r="DBA66" s="1366">
        <f t="shared" ref="DBA66" si="9590">DBA59*$C$64*$C$66</f>
        <v>0</v>
      </c>
      <c r="DBC66" s="1366">
        <f t="shared" ref="DBC66" si="9591">DBC59*$C$64*$C$66</f>
        <v>0</v>
      </c>
      <c r="DBE66" s="1366">
        <f t="shared" ref="DBE66" si="9592">DBE59*$C$64*$C$66</f>
        <v>0</v>
      </c>
      <c r="DBG66" s="1366">
        <f t="shared" ref="DBG66" si="9593">DBG59*$C$64*$C$66</f>
        <v>0</v>
      </c>
      <c r="DBI66" s="1366">
        <f t="shared" ref="DBI66" si="9594">DBI59*$C$64*$C$66</f>
        <v>0</v>
      </c>
      <c r="DBK66" s="1366">
        <f t="shared" ref="DBK66" si="9595">DBK59*$C$64*$C$66</f>
        <v>0</v>
      </c>
      <c r="DBM66" s="1366">
        <f t="shared" ref="DBM66" si="9596">DBM59*$C$64*$C$66</f>
        <v>0</v>
      </c>
      <c r="DBO66" s="1366">
        <f t="shared" ref="DBO66" si="9597">DBO59*$C$64*$C$66</f>
        <v>0</v>
      </c>
      <c r="DBQ66" s="1366">
        <f t="shared" ref="DBQ66" si="9598">DBQ59*$C$64*$C$66</f>
        <v>0</v>
      </c>
      <c r="DBS66" s="1366">
        <f t="shared" ref="DBS66" si="9599">DBS59*$C$64*$C$66</f>
        <v>0</v>
      </c>
      <c r="DBU66" s="1366">
        <f t="shared" ref="DBU66" si="9600">DBU59*$C$64*$C$66</f>
        <v>0</v>
      </c>
      <c r="DBW66" s="1366">
        <f t="shared" ref="DBW66" si="9601">DBW59*$C$64*$C$66</f>
        <v>0</v>
      </c>
      <c r="DBY66" s="1366">
        <f t="shared" ref="DBY66" si="9602">DBY59*$C$64*$C$66</f>
        <v>0</v>
      </c>
      <c r="DCA66" s="1366">
        <f t="shared" ref="DCA66" si="9603">DCA59*$C$64*$C$66</f>
        <v>0</v>
      </c>
      <c r="DCC66" s="1366">
        <f t="shared" ref="DCC66" si="9604">DCC59*$C$64*$C$66</f>
        <v>0</v>
      </c>
      <c r="DCE66" s="1366">
        <f t="shared" ref="DCE66" si="9605">DCE59*$C$64*$C$66</f>
        <v>0</v>
      </c>
      <c r="DCG66" s="1366">
        <f t="shared" ref="DCG66" si="9606">DCG59*$C$64*$C$66</f>
        <v>0</v>
      </c>
      <c r="DCI66" s="1366">
        <f t="shared" ref="DCI66" si="9607">DCI59*$C$64*$C$66</f>
        <v>0</v>
      </c>
      <c r="DCK66" s="1366">
        <f t="shared" ref="DCK66" si="9608">DCK59*$C$64*$C$66</f>
        <v>0</v>
      </c>
      <c r="DCM66" s="1366">
        <f t="shared" ref="DCM66" si="9609">DCM59*$C$64*$C$66</f>
        <v>0</v>
      </c>
      <c r="DCO66" s="1366">
        <f t="shared" ref="DCO66" si="9610">DCO59*$C$64*$C$66</f>
        <v>0</v>
      </c>
      <c r="DCQ66" s="1366">
        <f t="shared" ref="DCQ66" si="9611">DCQ59*$C$64*$C$66</f>
        <v>0</v>
      </c>
      <c r="DCS66" s="1366">
        <f t="shared" ref="DCS66" si="9612">DCS59*$C$64*$C$66</f>
        <v>0</v>
      </c>
      <c r="DCU66" s="1366">
        <f t="shared" ref="DCU66" si="9613">DCU59*$C$64*$C$66</f>
        <v>0</v>
      </c>
      <c r="DCW66" s="1366">
        <f t="shared" ref="DCW66" si="9614">DCW59*$C$64*$C$66</f>
        <v>0</v>
      </c>
      <c r="DCY66" s="1366">
        <f t="shared" ref="DCY66" si="9615">DCY59*$C$64*$C$66</f>
        <v>0</v>
      </c>
      <c r="DDA66" s="1366">
        <f t="shared" ref="DDA66" si="9616">DDA59*$C$64*$C$66</f>
        <v>0</v>
      </c>
      <c r="DDC66" s="1366">
        <f t="shared" ref="DDC66" si="9617">DDC59*$C$64*$C$66</f>
        <v>0</v>
      </c>
      <c r="DDE66" s="1366">
        <f t="shared" ref="DDE66" si="9618">DDE59*$C$64*$C$66</f>
        <v>0</v>
      </c>
      <c r="DDG66" s="1366">
        <f t="shared" ref="DDG66" si="9619">DDG59*$C$64*$C$66</f>
        <v>0</v>
      </c>
      <c r="DDI66" s="1366">
        <f t="shared" ref="DDI66" si="9620">DDI59*$C$64*$C$66</f>
        <v>0</v>
      </c>
      <c r="DDK66" s="1366">
        <f t="shared" ref="DDK66" si="9621">DDK59*$C$64*$C$66</f>
        <v>0</v>
      </c>
      <c r="DDM66" s="1366">
        <f t="shared" ref="DDM66" si="9622">DDM59*$C$64*$C$66</f>
        <v>0</v>
      </c>
      <c r="DDO66" s="1366">
        <f t="shared" ref="DDO66" si="9623">DDO59*$C$64*$C$66</f>
        <v>0</v>
      </c>
      <c r="DDQ66" s="1366">
        <f t="shared" ref="DDQ66" si="9624">DDQ59*$C$64*$C$66</f>
        <v>0</v>
      </c>
      <c r="DDS66" s="1366">
        <f t="shared" ref="DDS66" si="9625">DDS59*$C$64*$C$66</f>
        <v>0</v>
      </c>
      <c r="DDU66" s="1366">
        <f t="shared" ref="DDU66" si="9626">DDU59*$C$64*$C$66</f>
        <v>0</v>
      </c>
      <c r="DDW66" s="1366">
        <f t="shared" ref="DDW66" si="9627">DDW59*$C$64*$C$66</f>
        <v>0</v>
      </c>
      <c r="DDY66" s="1366">
        <f t="shared" ref="DDY66" si="9628">DDY59*$C$64*$C$66</f>
        <v>0</v>
      </c>
      <c r="DEA66" s="1366">
        <f t="shared" ref="DEA66" si="9629">DEA59*$C$64*$C$66</f>
        <v>0</v>
      </c>
      <c r="DEC66" s="1366">
        <f t="shared" ref="DEC66" si="9630">DEC59*$C$64*$C$66</f>
        <v>0</v>
      </c>
      <c r="DEE66" s="1366">
        <f t="shared" ref="DEE66" si="9631">DEE59*$C$64*$C$66</f>
        <v>0</v>
      </c>
      <c r="DEG66" s="1366">
        <f t="shared" ref="DEG66" si="9632">DEG59*$C$64*$C$66</f>
        <v>0</v>
      </c>
      <c r="DEI66" s="1366">
        <f t="shared" ref="DEI66" si="9633">DEI59*$C$64*$C$66</f>
        <v>0</v>
      </c>
      <c r="DEK66" s="1366">
        <f t="shared" ref="DEK66" si="9634">DEK59*$C$64*$C$66</f>
        <v>0</v>
      </c>
      <c r="DEM66" s="1366">
        <f t="shared" ref="DEM66" si="9635">DEM59*$C$64*$C$66</f>
        <v>0</v>
      </c>
      <c r="DEO66" s="1366">
        <f t="shared" ref="DEO66" si="9636">DEO59*$C$64*$C$66</f>
        <v>0</v>
      </c>
      <c r="DEQ66" s="1366">
        <f t="shared" ref="DEQ66" si="9637">DEQ59*$C$64*$C$66</f>
        <v>0</v>
      </c>
      <c r="DES66" s="1366">
        <f t="shared" ref="DES66" si="9638">DES59*$C$64*$C$66</f>
        <v>0</v>
      </c>
      <c r="DEU66" s="1366">
        <f t="shared" ref="DEU66" si="9639">DEU59*$C$64*$C$66</f>
        <v>0</v>
      </c>
      <c r="DEW66" s="1366">
        <f t="shared" ref="DEW66" si="9640">DEW59*$C$64*$C$66</f>
        <v>0</v>
      </c>
      <c r="DEY66" s="1366">
        <f t="shared" ref="DEY66" si="9641">DEY59*$C$64*$C$66</f>
        <v>0</v>
      </c>
      <c r="DFA66" s="1366">
        <f t="shared" ref="DFA66" si="9642">DFA59*$C$64*$C$66</f>
        <v>0</v>
      </c>
      <c r="DFC66" s="1366">
        <f t="shared" ref="DFC66" si="9643">DFC59*$C$64*$C$66</f>
        <v>0</v>
      </c>
      <c r="DFE66" s="1366">
        <f t="shared" ref="DFE66" si="9644">DFE59*$C$64*$C$66</f>
        <v>0</v>
      </c>
      <c r="DFG66" s="1366">
        <f t="shared" ref="DFG66" si="9645">DFG59*$C$64*$C$66</f>
        <v>0</v>
      </c>
      <c r="DFI66" s="1366">
        <f t="shared" ref="DFI66" si="9646">DFI59*$C$64*$C$66</f>
        <v>0</v>
      </c>
      <c r="DFK66" s="1366">
        <f t="shared" ref="DFK66" si="9647">DFK59*$C$64*$C$66</f>
        <v>0</v>
      </c>
      <c r="DFM66" s="1366">
        <f t="shared" ref="DFM66" si="9648">DFM59*$C$64*$C$66</f>
        <v>0</v>
      </c>
      <c r="DFO66" s="1366">
        <f t="shared" ref="DFO66" si="9649">DFO59*$C$64*$C$66</f>
        <v>0</v>
      </c>
      <c r="DFQ66" s="1366">
        <f t="shared" ref="DFQ66" si="9650">DFQ59*$C$64*$C$66</f>
        <v>0</v>
      </c>
      <c r="DFS66" s="1366">
        <f t="shared" ref="DFS66" si="9651">DFS59*$C$64*$C$66</f>
        <v>0</v>
      </c>
      <c r="DFU66" s="1366">
        <f t="shared" ref="DFU66" si="9652">DFU59*$C$64*$C$66</f>
        <v>0</v>
      </c>
      <c r="DFW66" s="1366">
        <f t="shared" ref="DFW66" si="9653">DFW59*$C$64*$C$66</f>
        <v>0</v>
      </c>
      <c r="DFY66" s="1366">
        <f t="shared" ref="DFY66" si="9654">DFY59*$C$64*$C$66</f>
        <v>0</v>
      </c>
      <c r="DGA66" s="1366">
        <f t="shared" ref="DGA66" si="9655">DGA59*$C$64*$C$66</f>
        <v>0</v>
      </c>
      <c r="DGC66" s="1366">
        <f t="shared" ref="DGC66" si="9656">DGC59*$C$64*$C$66</f>
        <v>0</v>
      </c>
      <c r="DGE66" s="1366">
        <f t="shared" ref="DGE66" si="9657">DGE59*$C$64*$C$66</f>
        <v>0</v>
      </c>
      <c r="DGG66" s="1366">
        <f t="shared" ref="DGG66" si="9658">DGG59*$C$64*$C$66</f>
        <v>0</v>
      </c>
      <c r="DGI66" s="1366">
        <f t="shared" ref="DGI66" si="9659">DGI59*$C$64*$C$66</f>
        <v>0</v>
      </c>
      <c r="DGK66" s="1366">
        <f t="shared" ref="DGK66" si="9660">DGK59*$C$64*$C$66</f>
        <v>0</v>
      </c>
      <c r="DGM66" s="1366">
        <f t="shared" ref="DGM66" si="9661">DGM59*$C$64*$C$66</f>
        <v>0</v>
      </c>
      <c r="DGO66" s="1366">
        <f t="shared" ref="DGO66" si="9662">DGO59*$C$64*$C$66</f>
        <v>0</v>
      </c>
      <c r="DGQ66" s="1366">
        <f t="shared" ref="DGQ66" si="9663">DGQ59*$C$64*$C$66</f>
        <v>0</v>
      </c>
      <c r="DGS66" s="1366">
        <f t="shared" ref="DGS66" si="9664">DGS59*$C$64*$C$66</f>
        <v>0</v>
      </c>
      <c r="DGU66" s="1366">
        <f t="shared" ref="DGU66" si="9665">DGU59*$C$64*$C$66</f>
        <v>0</v>
      </c>
      <c r="DGW66" s="1366">
        <f t="shared" ref="DGW66" si="9666">DGW59*$C$64*$C$66</f>
        <v>0</v>
      </c>
      <c r="DGY66" s="1366">
        <f t="shared" ref="DGY66" si="9667">DGY59*$C$64*$C$66</f>
        <v>0</v>
      </c>
      <c r="DHA66" s="1366">
        <f t="shared" ref="DHA66" si="9668">DHA59*$C$64*$C$66</f>
        <v>0</v>
      </c>
      <c r="DHC66" s="1366">
        <f t="shared" ref="DHC66" si="9669">DHC59*$C$64*$C$66</f>
        <v>0</v>
      </c>
      <c r="DHE66" s="1366">
        <f t="shared" ref="DHE66" si="9670">DHE59*$C$64*$C$66</f>
        <v>0</v>
      </c>
      <c r="DHG66" s="1366">
        <f t="shared" ref="DHG66" si="9671">DHG59*$C$64*$C$66</f>
        <v>0</v>
      </c>
      <c r="DHI66" s="1366">
        <f t="shared" ref="DHI66" si="9672">DHI59*$C$64*$C$66</f>
        <v>0</v>
      </c>
      <c r="DHK66" s="1366">
        <f t="shared" ref="DHK66" si="9673">DHK59*$C$64*$C$66</f>
        <v>0</v>
      </c>
      <c r="DHM66" s="1366">
        <f t="shared" ref="DHM66" si="9674">DHM59*$C$64*$C$66</f>
        <v>0</v>
      </c>
      <c r="DHO66" s="1366">
        <f t="shared" ref="DHO66" si="9675">DHO59*$C$64*$C$66</f>
        <v>0</v>
      </c>
      <c r="DHQ66" s="1366">
        <f t="shared" ref="DHQ66" si="9676">DHQ59*$C$64*$C$66</f>
        <v>0</v>
      </c>
      <c r="DHS66" s="1366">
        <f t="shared" ref="DHS66" si="9677">DHS59*$C$64*$C$66</f>
        <v>0</v>
      </c>
      <c r="DHU66" s="1366">
        <f t="shared" ref="DHU66" si="9678">DHU59*$C$64*$C$66</f>
        <v>0</v>
      </c>
      <c r="DHW66" s="1366">
        <f t="shared" ref="DHW66" si="9679">DHW59*$C$64*$C$66</f>
        <v>0</v>
      </c>
      <c r="DHY66" s="1366">
        <f t="shared" ref="DHY66" si="9680">DHY59*$C$64*$C$66</f>
        <v>0</v>
      </c>
      <c r="DIA66" s="1366">
        <f t="shared" ref="DIA66" si="9681">DIA59*$C$64*$C$66</f>
        <v>0</v>
      </c>
      <c r="DIC66" s="1366">
        <f t="shared" ref="DIC66" si="9682">DIC59*$C$64*$C$66</f>
        <v>0</v>
      </c>
      <c r="DIE66" s="1366">
        <f t="shared" ref="DIE66" si="9683">DIE59*$C$64*$C$66</f>
        <v>0</v>
      </c>
      <c r="DIG66" s="1366">
        <f t="shared" ref="DIG66" si="9684">DIG59*$C$64*$C$66</f>
        <v>0</v>
      </c>
      <c r="DII66" s="1366">
        <f t="shared" ref="DII66" si="9685">DII59*$C$64*$C$66</f>
        <v>0</v>
      </c>
      <c r="DIK66" s="1366">
        <f t="shared" ref="DIK66" si="9686">DIK59*$C$64*$C$66</f>
        <v>0</v>
      </c>
      <c r="DIM66" s="1366">
        <f t="shared" ref="DIM66" si="9687">DIM59*$C$64*$C$66</f>
        <v>0</v>
      </c>
      <c r="DIO66" s="1366">
        <f t="shared" ref="DIO66" si="9688">DIO59*$C$64*$C$66</f>
        <v>0</v>
      </c>
      <c r="DIQ66" s="1366">
        <f t="shared" ref="DIQ66" si="9689">DIQ59*$C$64*$C$66</f>
        <v>0</v>
      </c>
      <c r="DIS66" s="1366">
        <f t="shared" ref="DIS66" si="9690">DIS59*$C$64*$C$66</f>
        <v>0</v>
      </c>
      <c r="DIU66" s="1366">
        <f t="shared" ref="DIU66" si="9691">DIU59*$C$64*$C$66</f>
        <v>0</v>
      </c>
      <c r="DIW66" s="1366">
        <f t="shared" ref="DIW66" si="9692">DIW59*$C$64*$C$66</f>
        <v>0</v>
      </c>
      <c r="DIY66" s="1366">
        <f t="shared" ref="DIY66" si="9693">DIY59*$C$64*$C$66</f>
        <v>0</v>
      </c>
      <c r="DJA66" s="1366">
        <f t="shared" ref="DJA66" si="9694">DJA59*$C$64*$C$66</f>
        <v>0</v>
      </c>
      <c r="DJC66" s="1366">
        <f t="shared" ref="DJC66" si="9695">DJC59*$C$64*$C$66</f>
        <v>0</v>
      </c>
      <c r="DJE66" s="1366">
        <f t="shared" ref="DJE66" si="9696">DJE59*$C$64*$C$66</f>
        <v>0</v>
      </c>
      <c r="DJG66" s="1366">
        <f t="shared" ref="DJG66" si="9697">DJG59*$C$64*$C$66</f>
        <v>0</v>
      </c>
      <c r="DJI66" s="1366">
        <f t="shared" ref="DJI66" si="9698">DJI59*$C$64*$C$66</f>
        <v>0</v>
      </c>
      <c r="DJK66" s="1366">
        <f t="shared" ref="DJK66" si="9699">DJK59*$C$64*$C$66</f>
        <v>0</v>
      </c>
      <c r="DJM66" s="1366">
        <f t="shared" ref="DJM66" si="9700">DJM59*$C$64*$C$66</f>
        <v>0</v>
      </c>
      <c r="DJO66" s="1366">
        <f t="shared" ref="DJO66" si="9701">DJO59*$C$64*$C$66</f>
        <v>0</v>
      </c>
      <c r="DJQ66" s="1366">
        <f t="shared" ref="DJQ66" si="9702">DJQ59*$C$64*$C$66</f>
        <v>0</v>
      </c>
      <c r="DJS66" s="1366">
        <f t="shared" ref="DJS66" si="9703">DJS59*$C$64*$C$66</f>
        <v>0</v>
      </c>
      <c r="DJU66" s="1366">
        <f t="shared" ref="DJU66" si="9704">DJU59*$C$64*$C$66</f>
        <v>0</v>
      </c>
      <c r="DJW66" s="1366">
        <f t="shared" ref="DJW66" si="9705">DJW59*$C$64*$C$66</f>
        <v>0</v>
      </c>
      <c r="DJY66" s="1366">
        <f t="shared" ref="DJY66" si="9706">DJY59*$C$64*$C$66</f>
        <v>0</v>
      </c>
      <c r="DKA66" s="1366">
        <f t="shared" ref="DKA66" si="9707">DKA59*$C$64*$C$66</f>
        <v>0</v>
      </c>
      <c r="DKC66" s="1366">
        <f t="shared" ref="DKC66" si="9708">DKC59*$C$64*$C$66</f>
        <v>0</v>
      </c>
      <c r="DKE66" s="1366">
        <f t="shared" ref="DKE66" si="9709">DKE59*$C$64*$C$66</f>
        <v>0</v>
      </c>
      <c r="DKG66" s="1366">
        <f t="shared" ref="DKG66" si="9710">DKG59*$C$64*$C$66</f>
        <v>0</v>
      </c>
      <c r="DKI66" s="1366">
        <f t="shared" ref="DKI66" si="9711">DKI59*$C$64*$C$66</f>
        <v>0</v>
      </c>
      <c r="DKK66" s="1366">
        <f t="shared" ref="DKK66" si="9712">DKK59*$C$64*$C$66</f>
        <v>0</v>
      </c>
      <c r="DKM66" s="1366">
        <f t="shared" ref="DKM66" si="9713">DKM59*$C$64*$C$66</f>
        <v>0</v>
      </c>
      <c r="DKO66" s="1366">
        <f t="shared" ref="DKO66" si="9714">DKO59*$C$64*$C$66</f>
        <v>0</v>
      </c>
      <c r="DKQ66" s="1366">
        <f t="shared" ref="DKQ66" si="9715">DKQ59*$C$64*$C$66</f>
        <v>0</v>
      </c>
      <c r="DKS66" s="1366">
        <f t="shared" ref="DKS66" si="9716">DKS59*$C$64*$C$66</f>
        <v>0</v>
      </c>
      <c r="DKU66" s="1366">
        <f t="shared" ref="DKU66" si="9717">DKU59*$C$64*$C$66</f>
        <v>0</v>
      </c>
      <c r="DKW66" s="1366">
        <f t="shared" ref="DKW66" si="9718">DKW59*$C$64*$C$66</f>
        <v>0</v>
      </c>
      <c r="DKY66" s="1366">
        <f t="shared" ref="DKY66" si="9719">DKY59*$C$64*$C$66</f>
        <v>0</v>
      </c>
      <c r="DLA66" s="1366">
        <f t="shared" ref="DLA66" si="9720">DLA59*$C$64*$C$66</f>
        <v>0</v>
      </c>
      <c r="DLC66" s="1366">
        <f t="shared" ref="DLC66" si="9721">DLC59*$C$64*$C$66</f>
        <v>0</v>
      </c>
      <c r="DLE66" s="1366">
        <f t="shared" ref="DLE66" si="9722">DLE59*$C$64*$C$66</f>
        <v>0</v>
      </c>
      <c r="DLG66" s="1366">
        <f t="shared" ref="DLG66" si="9723">DLG59*$C$64*$C$66</f>
        <v>0</v>
      </c>
      <c r="DLI66" s="1366">
        <f t="shared" ref="DLI66" si="9724">DLI59*$C$64*$C$66</f>
        <v>0</v>
      </c>
      <c r="DLK66" s="1366">
        <f t="shared" ref="DLK66" si="9725">DLK59*$C$64*$C$66</f>
        <v>0</v>
      </c>
      <c r="DLM66" s="1366">
        <f t="shared" ref="DLM66" si="9726">DLM59*$C$64*$C$66</f>
        <v>0</v>
      </c>
      <c r="DLO66" s="1366">
        <f t="shared" ref="DLO66" si="9727">DLO59*$C$64*$C$66</f>
        <v>0</v>
      </c>
      <c r="DLQ66" s="1366">
        <f t="shared" ref="DLQ66" si="9728">DLQ59*$C$64*$C$66</f>
        <v>0</v>
      </c>
      <c r="DLS66" s="1366">
        <f t="shared" ref="DLS66" si="9729">DLS59*$C$64*$C$66</f>
        <v>0</v>
      </c>
      <c r="DLU66" s="1366">
        <f t="shared" ref="DLU66" si="9730">DLU59*$C$64*$C$66</f>
        <v>0</v>
      </c>
      <c r="DLW66" s="1366">
        <f t="shared" ref="DLW66" si="9731">DLW59*$C$64*$C$66</f>
        <v>0</v>
      </c>
      <c r="DLY66" s="1366">
        <f t="shared" ref="DLY66" si="9732">DLY59*$C$64*$C$66</f>
        <v>0</v>
      </c>
      <c r="DMA66" s="1366">
        <f t="shared" ref="DMA66" si="9733">DMA59*$C$64*$C$66</f>
        <v>0</v>
      </c>
      <c r="DMC66" s="1366">
        <f t="shared" ref="DMC66" si="9734">DMC59*$C$64*$C$66</f>
        <v>0</v>
      </c>
      <c r="DME66" s="1366">
        <f t="shared" ref="DME66" si="9735">DME59*$C$64*$C$66</f>
        <v>0</v>
      </c>
      <c r="DMG66" s="1366">
        <f t="shared" ref="DMG66" si="9736">DMG59*$C$64*$C$66</f>
        <v>0</v>
      </c>
      <c r="DMI66" s="1366">
        <f t="shared" ref="DMI66" si="9737">DMI59*$C$64*$C$66</f>
        <v>0</v>
      </c>
      <c r="DMK66" s="1366">
        <f t="shared" ref="DMK66" si="9738">DMK59*$C$64*$C$66</f>
        <v>0</v>
      </c>
      <c r="DMM66" s="1366">
        <f t="shared" ref="DMM66" si="9739">DMM59*$C$64*$C$66</f>
        <v>0</v>
      </c>
      <c r="DMO66" s="1366">
        <f t="shared" ref="DMO66" si="9740">DMO59*$C$64*$C$66</f>
        <v>0</v>
      </c>
      <c r="DMQ66" s="1366">
        <f t="shared" ref="DMQ66" si="9741">DMQ59*$C$64*$C$66</f>
        <v>0</v>
      </c>
      <c r="DMS66" s="1366">
        <f t="shared" ref="DMS66" si="9742">DMS59*$C$64*$C$66</f>
        <v>0</v>
      </c>
      <c r="DMU66" s="1366">
        <f t="shared" ref="DMU66" si="9743">DMU59*$C$64*$C$66</f>
        <v>0</v>
      </c>
      <c r="DMW66" s="1366">
        <f t="shared" ref="DMW66" si="9744">DMW59*$C$64*$C$66</f>
        <v>0</v>
      </c>
      <c r="DMY66" s="1366">
        <f t="shared" ref="DMY66" si="9745">DMY59*$C$64*$C$66</f>
        <v>0</v>
      </c>
      <c r="DNA66" s="1366">
        <f t="shared" ref="DNA66" si="9746">DNA59*$C$64*$C$66</f>
        <v>0</v>
      </c>
      <c r="DNC66" s="1366">
        <f t="shared" ref="DNC66" si="9747">DNC59*$C$64*$C$66</f>
        <v>0</v>
      </c>
      <c r="DNE66" s="1366">
        <f t="shared" ref="DNE66" si="9748">DNE59*$C$64*$C$66</f>
        <v>0</v>
      </c>
      <c r="DNG66" s="1366">
        <f t="shared" ref="DNG66" si="9749">DNG59*$C$64*$C$66</f>
        <v>0</v>
      </c>
      <c r="DNI66" s="1366">
        <f t="shared" ref="DNI66" si="9750">DNI59*$C$64*$C$66</f>
        <v>0</v>
      </c>
      <c r="DNK66" s="1366">
        <f t="shared" ref="DNK66" si="9751">DNK59*$C$64*$C$66</f>
        <v>0</v>
      </c>
      <c r="DNM66" s="1366">
        <f t="shared" ref="DNM66" si="9752">DNM59*$C$64*$C$66</f>
        <v>0</v>
      </c>
      <c r="DNO66" s="1366">
        <f t="shared" ref="DNO66" si="9753">DNO59*$C$64*$C$66</f>
        <v>0</v>
      </c>
      <c r="DNQ66" s="1366">
        <f t="shared" ref="DNQ66" si="9754">DNQ59*$C$64*$C$66</f>
        <v>0</v>
      </c>
      <c r="DNS66" s="1366">
        <f t="shared" ref="DNS66" si="9755">DNS59*$C$64*$C$66</f>
        <v>0</v>
      </c>
      <c r="DNU66" s="1366">
        <f t="shared" ref="DNU66" si="9756">DNU59*$C$64*$C$66</f>
        <v>0</v>
      </c>
      <c r="DNW66" s="1366">
        <f t="shared" ref="DNW66" si="9757">DNW59*$C$64*$C$66</f>
        <v>0</v>
      </c>
      <c r="DNY66" s="1366">
        <f t="shared" ref="DNY66" si="9758">DNY59*$C$64*$C$66</f>
        <v>0</v>
      </c>
      <c r="DOA66" s="1366">
        <f t="shared" ref="DOA66" si="9759">DOA59*$C$64*$C$66</f>
        <v>0</v>
      </c>
      <c r="DOC66" s="1366">
        <f t="shared" ref="DOC66" si="9760">DOC59*$C$64*$C$66</f>
        <v>0</v>
      </c>
      <c r="DOE66" s="1366">
        <f t="shared" ref="DOE66" si="9761">DOE59*$C$64*$C$66</f>
        <v>0</v>
      </c>
      <c r="DOG66" s="1366">
        <f t="shared" ref="DOG66" si="9762">DOG59*$C$64*$C$66</f>
        <v>0</v>
      </c>
      <c r="DOI66" s="1366">
        <f t="shared" ref="DOI66" si="9763">DOI59*$C$64*$C$66</f>
        <v>0</v>
      </c>
      <c r="DOK66" s="1366">
        <f t="shared" ref="DOK66" si="9764">DOK59*$C$64*$C$66</f>
        <v>0</v>
      </c>
      <c r="DOM66" s="1366">
        <f t="shared" ref="DOM66" si="9765">DOM59*$C$64*$C$66</f>
        <v>0</v>
      </c>
      <c r="DOO66" s="1366">
        <f t="shared" ref="DOO66" si="9766">DOO59*$C$64*$C$66</f>
        <v>0</v>
      </c>
      <c r="DOQ66" s="1366">
        <f t="shared" ref="DOQ66" si="9767">DOQ59*$C$64*$C$66</f>
        <v>0</v>
      </c>
      <c r="DOS66" s="1366">
        <f t="shared" ref="DOS66" si="9768">DOS59*$C$64*$C$66</f>
        <v>0</v>
      </c>
      <c r="DOU66" s="1366">
        <f t="shared" ref="DOU66" si="9769">DOU59*$C$64*$C$66</f>
        <v>0</v>
      </c>
      <c r="DOW66" s="1366">
        <f t="shared" ref="DOW66" si="9770">DOW59*$C$64*$C$66</f>
        <v>0</v>
      </c>
      <c r="DOY66" s="1366">
        <f t="shared" ref="DOY66" si="9771">DOY59*$C$64*$C$66</f>
        <v>0</v>
      </c>
      <c r="DPA66" s="1366">
        <f t="shared" ref="DPA66" si="9772">DPA59*$C$64*$C$66</f>
        <v>0</v>
      </c>
      <c r="DPC66" s="1366">
        <f t="shared" ref="DPC66" si="9773">DPC59*$C$64*$C$66</f>
        <v>0</v>
      </c>
      <c r="DPE66" s="1366">
        <f t="shared" ref="DPE66" si="9774">DPE59*$C$64*$C$66</f>
        <v>0</v>
      </c>
      <c r="DPG66" s="1366">
        <f t="shared" ref="DPG66" si="9775">DPG59*$C$64*$C$66</f>
        <v>0</v>
      </c>
      <c r="DPI66" s="1366">
        <f t="shared" ref="DPI66" si="9776">DPI59*$C$64*$C$66</f>
        <v>0</v>
      </c>
      <c r="DPK66" s="1366">
        <f t="shared" ref="DPK66" si="9777">DPK59*$C$64*$C$66</f>
        <v>0</v>
      </c>
      <c r="DPM66" s="1366">
        <f t="shared" ref="DPM66" si="9778">DPM59*$C$64*$C$66</f>
        <v>0</v>
      </c>
      <c r="DPO66" s="1366">
        <f t="shared" ref="DPO66" si="9779">DPO59*$C$64*$C$66</f>
        <v>0</v>
      </c>
      <c r="DPQ66" s="1366">
        <f t="shared" ref="DPQ66" si="9780">DPQ59*$C$64*$C$66</f>
        <v>0</v>
      </c>
      <c r="DPS66" s="1366">
        <f t="shared" ref="DPS66" si="9781">DPS59*$C$64*$C$66</f>
        <v>0</v>
      </c>
      <c r="DPU66" s="1366">
        <f t="shared" ref="DPU66" si="9782">DPU59*$C$64*$C$66</f>
        <v>0</v>
      </c>
      <c r="DPW66" s="1366">
        <f t="shared" ref="DPW66" si="9783">DPW59*$C$64*$C$66</f>
        <v>0</v>
      </c>
      <c r="DPY66" s="1366">
        <f t="shared" ref="DPY66" si="9784">DPY59*$C$64*$C$66</f>
        <v>0</v>
      </c>
      <c r="DQA66" s="1366">
        <f t="shared" ref="DQA66" si="9785">DQA59*$C$64*$C$66</f>
        <v>0</v>
      </c>
      <c r="DQC66" s="1366">
        <f t="shared" ref="DQC66" si="9786">DQC59*$C$64*$C$66</f>
        <v>0</v>
      </c>
      <c r="DQE66" s="1366">
        <f t="shared" ref="DQE66" si="9787">DQE59*$C$64*$C$66</f>
        <v>0</v>
      </c>
      <c r="DQG66" s="1366">
        <f t="shared" ref="DQG66" si="9788">DQG59*$C$64*$C$66</f>
        <v>0</v>
      </c>
      <c r="DQI66" s="1366">
        <f t="shared" ref="DQI66" si="9789">DQI59*$C$64*$C$66</f>
        <v>0</v>
      </c>
      <c r="DQK66" s="1366">
        <f t="shared" ref="DQK66" si="9790">DQK59*$C$64*$C$66</f>
        <v>0</v>
      </c>
      <c r="DQM66" s="1366">
        <f t="shared" ref="DQM66" si="9791">DQM59*$C$64*$C$66</f>
        <v>0</v>
      </c>
      <c r="DQO66" s="1366">
        <f t="shared" ref="DQO66" si="9792">DQO59*$C$64*$C$66</f>
        <v>0</v>
      </c>
      <c r="DQQ66" s="1366">
        <f t="shared" ref="DQQ66" si="9793">DQQ59*$C$64*$C$66</f>
        <v>0</v>
      </c>
      <c r="DQS66" s="1366">
        <f t="shared" ref="DQS66" si="9794">DQS59*$C$64*$C$66</f>
        <v>0</v>
      </c>
      <c r="DQU66" s="1366">
        <f t="shared" ref="DQU66" si="9795">DQU59*$C$64*$C$66</f>
        <v>0</v>
      </c>
      <c r="DQW66" s="1366">
        <f t="shared" ref="DQW66" si="9796">DQW59*$C$64*$C$66</f>
        <v>0</v>
      </c>
      <c r="DQY66" s="1366">
        <f t="shared" ref="DQY66" si="9797">DQY59*$C$64*$C$66</f>
        <v>0</v>
      </c>
      <c r="DRA66" s="1366">
        <f t="shared" ref="DRA66" si="9798">DRA59*$C$64*$C$66</f>
        <v>0</v>
      </c>
      <c r="DRC66" s="1366">
        <f t="shared" ref="DRC66" si="9799">DRC59*$C$64*$C$66</f>
        <v>0</v>
      </c>
      <c r="DRE66" s="1366">
        <f t="shared" ref="DRE66" si="9800">DRE59*$C$64*$C$66</f>
        <v>0</v>
      </c>
      <c r="DRG66" s="1366">
        <f t="shared" ref="DRG66" si="9801">DRG59*$C$64*$C$66</f>
        <v>0</v>
      </c>
      <c r="DRI66" s="1366">
        <f t="shared" ref="DRI66" si="9802">DRI59*$C$64*$C$66</f>
        <v>0</v>
      </c>
      <c r="DRK66" s="1366">
        <f t="shared" ref="DRK66" si="9803">DRK59*$C$64*$C$66</f>
        <v>0</v>
      </c>
      <c r="DRM66" s="1366">
        <f t="shared" ref="DRM66" si="9804">DRM59*$C$64*$C$66</f>
        <v>0</v>
      </c>
      <c r="DRO66" s="1366">
        <f t="shared" ref="DRO66" si="9805">DRO59*$C$64*$C$66</f>
        <v>0</v>
      </c>
      <c r="DRQ66" s="1366">
        <f t="shared" ref="DRQ66" si="9806">DRQ59*$C$64*$C$66</f>
        <v>0</v>
      </c>
      <c r="DRS66" s="1366">
        <f t="shared" ref="DRS66" si="9807">DRS59*$C$64*$C$66</f>
        <v>0</v>
      </c>
      <c r="DRU66" s="1366">
        <f t="shared" ref="DRU66" si="9808">DRU59*$C$64*$C$66</f>
        <v>0</v>
      </c>
      <c r="DRW66" s="1366">
        <f t="shared" ref="DRW66" si="9809">DRW59*$C$64*$C$66</f>
        <v>0</v>
      </c>
      <c r="DRY66" s="1366">
        <f t="shared" ref="DRY66" si="9810">DRY59*$C$64*$C$66</f>
        <v>0</v>
      </c>
      <c r="DSA66" s="1366">
        <f t="shared" ref="DSA66" si="9811">DSA59*$C$64*$C$66</f>
        <v>0</v>
      </c>
      <c r="DSC66" s="1366">
        <f t="shared" ref="DSC66" si="9812">DSC59*$C$64*$C$66</f>
        <v>0</v>
      </c>
      <c r="DSE66" s="1366">
        <f t="shared" ref="DSE66" si="9813">DSE59*$C$64*$C$66</f>
        <v>0</v>
      </c>
      <c r="DSG66" s="1366">
        <f t="shared" ref="DSG66" si="9814">DSG59*$C$64*$C$66</f>
        <v>0</v>
      </c>
      <c r="DSI66" s="1366">
        <f t="shared" ref="DSI66" si="9815">DSI59*$C$64*$C$66</f>
        <v>0</v>
      </c>
      <c r="DSK66" s="1366">
        <f t="shared" ref="DSK66" si="9816">DSK59*$C$64*$C$66</f>
        <v>0</v>
      </c>
      <c r="DSM66" s="1366">
        <f t="shared" ref="DSM66" si="9817">DSM59*$C$64*$C$66</f>
        <v>0</v>
      </c>
      <c r="DSO66" s="1366">
        <f t="shared" ref="DSO66" si="9818">DSO59*$C$64*$C$66</f>
        <v>0</v>
      </c>
      <c r="DSQ66" s="1366">
        <f t="shared" ref="DSQ66" si="9819">DSQ59*$C$64*$C$66</f>
        <v>0</v>
      </c>
      <c r="DSS66" s="1366">
        <f t="shared" ref="DSS66" si="9820">DSS59*$C$64*$C$66</f>
        <v>0</v>
      </c>
      <c r="DSU66" s="1366">
        <f t="shared" ref="DSU66" si="9821">DSU59*$C$64*$C$66</f>
        <v>0</v>
      </c>
      <c r="DSW66" s="1366">
        <f t="shared" ref="DSW66" si="9822">DSW59*$C$64*$C$66</f>
        <v>0</v>
      </c>
      <c r="DSY66" s="1366">
        <f t="shared" ref="DSY66" si="9823">DSY59*$C$64*$C$66</f>
        <v>0</v>
      </c>
      <c r="DTA66" s="1366">
        <f t="shared" ref="DTA66" si="9824">DTA59*$C$64*$C$66</f>
        <v>0</v>
      </c>
      <c r="DTC66" s="1366">
        <f t="shared" ref="DTC66" si="9825">DTC59*$C$64*$C$66</f>
        <v>0</v>
      </c>
      <c r="DTE66" s="1366">
        <f t="shared" ref="DTE66" si="9826">DTE59*$C$64*$C$66</f>
        <v>0</v>
      </c>
      <c r="DTG66" s="1366">
        <f t="shared" ref="DTG66" si="9827">DTG59*$C$64*$C$66</f>
        <v>0</v>
      </c>
      <c r="DTI66" s="1366">
        <f t="shared" ref="DTI66" si="9828">DTI59*$C$64*$C$66</f>
        <v>0</v>
      </c>
      <c r="DTK66" s="1366">
        <f t="shared" ref="DTK66" si="9829">DTK59*$C$64*$C$66</f>
        <v>0</v>
      </c>
      <c r="DTM66" s="1366">
        <f t="shared" ref="DTM66" si="9830">DTM59*$C$64*$C$66</f>
        <v>0</v>
      </c>
      <c r="DTO66" s="1366">
        <f t="shared" ref="DTO66" si="9831">DTO59*$C$64*$C$66</f>
        <v>0</v>
      </c>
      <c r="DTQ66" s="1366">
        <f t="shared" ref="DTQ66" si="9832">DTQ59*$C$64*$C$66</f>
        <v>0</v>
      </c>
      <c r="DTS66" s="1366">
        <f t="shared" ref="DTS66" si="9833">DTS59*$C$64*$C$66</f>
        <v>0</v>
      </c>
      <c r="DTU66" s="1366">
        <f t="shared" ref="DTU66" si="9834">DTU59*$C$64*$C$66</f>
        <v>0</v>
      </c>
      <c r="DTW66" s="1366">
        <f t="shared" ref="DTW66" si="9835">DTW59*$C$64*$C$66</f>
        <v>0</v>
      </c>
      <c r="DTY66" s="1366">
        <f t="shared" ref="DTY66" si="9836">DTY59*$C$64*$C$66</f>
        <v>0</v>
      </c>
      <c r="DUA66" s="1366">
        <f t="shared" ref="DUA66" si="9837">DUA59*$C$64*$C$66</f>
        <v>0</v>
      </c>
      <c r="DUC66" s="1366">
        <f t="shared" ref="DUC66" si="9838">DUC59*$C$64*$C$66</f>
        <v>0</v>
      </c>
      <c r="DUE66" s="1366">
        <f t="shared" ref="DUE66" si="9839">DUE59*$C$64*$C$66</f>
        <v>0</v>
      </c>
      <c r="DUG66" s="1366">
        <f t="shared" ref="DUG66" si="9840">DUG59*$C$64*$C$66</f>
        <v>0</v>
      </c>
      <c r="DUI66" s="1366">
        <f t="shared" ref="DUI66" si="9841">DUI59*$C$64*$C$66</f>
        <v>0</v>
      </c>
      <c r="DUK66" s="1366">
        <f t="shared" ref="DUK66" si="9842">DUK59*$C$64*$C$66</f>
        <v>0</v>
      </c>
      <c r="DUM66" s="1366">
        <f t="shared" ref="DUM66" si="9843">DUM59*$C$64*$C$66</f>
        <v>0</v>
      </c>
      <c r="DUO66" s="1366">
        <f t="shared" ref="DUO66" si="9844">DUO59*$C$64*$C$66</f>
        <v>0</v>
      </c>
      <c r="DUQ66" s="1366">
        <f t="shared" ref="DUQ66" si="9845">DUQ59*$C$64*$C$66</f>
        <v>0</v>
      </c>
      <c r="DUS66" s="1366">
        <f t="shared" ref="DUS66" si="9846">DUS59*$C$64*$C$66</f>
        <v>0</v>
      </c>
      <c r="DUU66" s="1366">
        <f t="shared" ref="DUU66" si="9847">DUU59*$C$64*$C$66</f>
        <v>0</v>
      </c>
      <c r="DUW66" s="1366">
        <f t="shared" ref="DUW66" si="9848">DUW59*$C$64*$C$66</f>
        <v>0</v>
      </c>
      <c r="DUY66" s="1366">
        <f t="shared" ref="DUY66" si="9849">DUY59*$C$64*$C$66</f>
        <v>0</v>
      </c>
      <c r="DVA66" s="1366">
        <f t="shared" ref="DVA66" si="9850">DVA59*$C$64*$C$66</f>
        <v>0</v>
      </c>
      <c r="DVC66" s="1366">
        <f t="shared" ref="DVC66" si="9851">DVC59*$C$64*$C$66</f>
        <v>0</v>
      </c>
      <c r="DVE66" s="1366">
        <f t="shared" ref="DVE66" si="9852">DVE59*$C$64*$C$66</f>
        <v>0</v>
      </c>
      <c r="DVG66" s="1366">
        <f t="shared" ref="DVG66" si="9853">DVG59*$C$64*$C$66</f>
        <v>0</v>
      </c>
      <c r="DVI66" s="1366">
        <f t="shared" ref="DVI66" si="9854">DVI59*$C$64*$C$66</f>
        <v>0</v>
      </c>
      <c r="DVK66" s="1366">
        <f t="shared" ref="DVK66" si="9855">DVK59*$C$64*$C$66</f>
        <v>0</v>
      </c>
      <c r="DVM66" s="1366">
        <f t="shared" ref="DVM66" si="9856">DVM59*$C$64*$C$66</f>
        <v>0</v>
      </c>
      <c r="DVO66" s="1366">
        <f t="shared" ref="DVO66" si="9857">DVO59*$C$64*$C$66</f>
        <v>0</v>
      </c>
      <c r="DVQ66" s="1366">
        <f t="shared" ref="DVQ66" si="9858">DVQ59*$C$64*$C$66</f>
        <v>0</v>
      </c>
      <c r="DVS66" s="1366">
        <f t="shared" ref="DVS66" si="9859">DVS59*$C$64*$C$66</f>
        <v>0</v>
      </c>
      <c r="DVU66" s="1366">
        <f t="shared" ref="DVU66" si="9860">DVU59*$C$64*$C$66</f>
        <v>0</v>
      </c>
      <c r="DVW66" s="1366">
        <f t="shared" ref="DVW66" si="9861">DVW59*$C$64*$C$66</f>
        <v>0</v>
      </c>
      <c r="DVY66" s="1366">
        <f t="shared" ref="DVY66" si="9862">DVY59*$C$64*$C$66</f>
        <v>0</v>
      </c>
      <c r="DWA66" s="1366">
        <f t="shared" ref="DWA66" si="9863">DWA59*$C$64*$C$66</f>
        <v>0</v>
      </c>
      <c r="DWC66" s="1366">
        <f t="shared" ref="DWC66" si="9864">DWC59*$C$64*$C$66</f>
        <v>0</v>
      </c>
      <c r="DWE66" s="1366">
        <f t="shared" ref="DWE66" si="9865">DWE59*$C$64*$C$66</f>
        <v>0</v>
      </c>
      <c r="DWG66" s="1366">
        <f t="shared" ref="DWG66" si="9866">DWG59*$C$64*$C$66</f>
        <v>0</v>
      </c>
      <c r="DWI66" s="1366">
        <f t="shared" ref="DWI66" si="9867">DWI59*$C$64*$C$66</f>
        <v>0</v>
      </c>
      <c r="DWK66" s="1366">
        <f t="shared" ref="DWK66" si="9868">DWK59*$C$64*$C$66</f>
        <v>0</v>
      </c>
      <c r="DWM66" s="1366">
        <f t="shared" ref="DWM66" si="9869">DWM59*$C$64*$C$66</f>
        <v>0</v>
      </c>
      <c r="DWO66" s="1366">
        <f t="shared" ref="DWO66" si="9870">DWO59*$C$64*$C$66</f>
        <v>0</v>
      </c>
      <c r="DWQ66" s="1366">
        <f t="shared" ref="DWQ66" si="9871">DWQ59*$C$64*$C$66</f>
        <v>0</v>
      </c>
      <c r="DWS66" s="1366">
        <f t="shared" ref="DWS66" si="9872">DWS59*$C$64*$C$66</f>
        <v>0</v>
      </c>
      <c r="DWU66" s="1366">
        <f t="shared" ref="DWU66" si="9873">DWU59*$C$64*$C$66</f>
        <v>0</v>
      </c>
      <c r="DWW66" s="1366">
        <f t="shared" ref="DWW66" si="9874">DWW59*$C$64*$C$66</f>
        <v>0</v>
      </c>
      <c r="DWY66" s="1366">
        <f t="shared" ref="DWY66" si="9875">DWY59*$C$64*$C$66</f>
        <v>0</v>
      </c>
      <c r="DXA66" s="1366">
        <f t="shared" ref="DXA66" si="9876">DXA59*$C$64*$C$66</f>
        <v>0</v>
      </c>
      <c r="DXC66" s="1366">
        <f t="shared" ref="DXC66" si="9877">DXC59*$C$64*$C$66</f>
        <v>0</v>
      </c>
      <c r="DXE66" s="1366">
        <f t="shared" ref="DXE66" si="9878">DXE59*$C$64*$C$66</f>
        <v>0</v>
      </c>
      <c r="DXG66" s="1366">
        <f t="shared" ref="DXG66" si="9879">DXG59*$C$64*$C$66</f>
        <v>0</v>
      </c>
      <c r="DXI66" s="1366">
        <f t="shared" ref="DXI66" si="9880">DXI59*$C$64*$C$66</f>
        <v>0</v>
      </c>
      <c r="DXK66" s="1366">
        <f t="shared" ref="DXK66" si="9881">DXK59*$C$64*$C$66</f>
        <v>0</v>
      </c>
      <c r="DXM66" s="1366">
        <f t="shared" ref="DXM66" si="9882">DXM59*$C$64*$C$66</f>
        <v>0</v>
      </c>
      <c r="DXO66" s="1366">
        <f t="shared" ref="DXO66" si="9883">DXO59*$C$64*$C$66</f>
        <v>0</v>
      </c>
      <c r="DXQ66" s="1366">
        <f t="shared" ref="DXQ66" si="9884">DXQ59*$C$64*$C$66</f>
        <v>0</v>
      </c>
      <c r="DXS66" s="1366">
        <f t="shared" ref="DXS66" si="9885">DXS59*$C$64*$C$66</f>
        <v>0</v>
      </c>
      <c r="DXU66" s="1366">
        <f t="shared" ref="DXU66" si="9886">DXU59*$C$64*$C$66</f>
        <v>0</v>
      </c>
      <c r="DXW66" s="1366">
        <f t="shared" ref="DXW66" si="9887">DXW59*$C$64*$C$66</f>
        <v>0</v>
      </c>
      <c r="DXY66" s="1366">
        <f t="shared" ref="DXY66" si="9888">DXY59*$C$64*$C$66</f>
        <v>0</v>
      </c>
      <c r="DYA66" s="1366">
        <f t="shared" ref="DYA66" si="9889">DYA59*$C$64*$C$66</f>
        <v>0</v>
      </c>
      <c r="DYC66" s="1366">
        <f t="shared" ref="DYC66" si="9890">DYC59*$C$64*$C$66</f>
        <v>0</v>
      </c>
      <c r="DYE66" s="1366">
        <f t="shared" ref="DYE66" si="9891">DYE59*$C$64*$C$66</f>
        <v>0</v>
      </c>
      <c r="DYG66" s="1366">
        <f t="shared" ref="DYG66" si="9892">DYG59*$C$64*$C$66</f>
        <v>0</v>
      </c>
      <c r="DYI66" s="1366">
        <f t="shared" ref="DYI66" si="9893">DYI59*$C$64*$C$66</f>
        <v>0</v>
      </c>
      <c r="DYK66" s="1366">
        <f t="shared" ref="DYK66" si="9894">DYK59*$C$64*$C$66</f>
        <v>0</v>
      </c>
      <c r="DYM66" s="1366">
        <f t="shared" ref="DYM66" si="9895">DYM59*$C$64*$C$66</f>
        <v>0</v>
      </c>
      <c r="DYO66" s="1366">
        <f t="shared" ref="DYO66" si="9896">DYO59*$C$64*$C$66</f>
        <v>0</v>
      </c>
      <c r="DYQ66" s="1366">
        <f t="shared" ref="DYQ66" si="9897">DYQ59*$C$64*$C$66</f>
        <v>0</v>
      </c>
      <c r="DYS66" s="1366">
        <f t="shared" ref="DYS66" si="9898">DYS59*$C$64*$C$66</f>
        <v>0</v>
      </c>
      <c r="DYU66" s="1366">
        <f t="shared" ref="DYU66" si="9899">DYU59*$C$64*$C$66</f>
        <v>0</v>
      </c>
      <c r="DYW66" s="1366">
        <f t="shared" ref="DYW66" si="9900">DYW59*$C$64*$C$66</f>
        <v>0</v>
      </c>
      <c r="DYY66" s="1366">
        <f t="shared" ref="DYY66" si="9901">DYY59*$C$64*$C$66</f>
        <v>0</v>
      </c>
      <c r="DZA66" s="1366">
        <f t="shared" ref="DZA66" si="9902">DZA59*$C$64*$C$66</f>
        <v>0</v>
      </c>
      <c r="DZC66" s="1366">
        <f t="shared" ref="DZC66" si="9903">DZC59*$C$64*$C$66</f>
        <v>0</v>
      </c>
      <c r="DZE66" s="1366">
        <f t="shared" ref="DZE66" si="9904">DZE59*$C$64*$C$66</f>
        <v>0</v>
      </c>
      <c r="DZG66" s="1366">
        <f t="shared" ref="DZG66" si="9905">DZG59*$C$64*$C$66</f>
        <v>0</v>
      </c>
      <c r="DZI66" s="1366">
        <f t="shared" ref="DZI66" si="9906">DZI59*$C$64*$C$66</f>
        <v>0</v>
      </c>
      <c r="DZK66" s="1366">
        <f t="shared" ref="DZK66" si="9907">DZK59*$C$64*$C$66</f>
        <v>0</v>
      </c>
      <c r="DZM66" s="1366">
        <f t="shared" ref="DZM66" si="9908">DZM59*$C$64*$C$66</f>
        <v>0</v>
      </c>
      <c r="DZO66" s="1366">
        <f t="shared" ref="DZO66" si="9909">DZO59*$C$64*$C$66</f>
        <v>0</v>
      </c>
      <c r="DZQ66" s="1366">
        <f t="shared" ref="DZQ66" si="9910">DZQ59*$C$64*$C$66</f>
        <v>0</v>
      </c>
      <c r="DZS66" s="1366">
        <f t="shared" ref="DZS66" si="9911">DZS59*$C$64*$C$66</f>
        <v>0</v>
      </c>
      <c r="DZU66" s="1366">
        <f t="shared" ref="DZU66" si="9912">DZU59*$C$64*$C$66</f>
        <v>0</v>
      </c>
      <c r="DZW66" s="1366">
        <f t="shared" ref="DZW66" si="9913">DZW59*$C$64*$C$66</f>
        <v>0</v>
      </c>
      <c r="DZY66" s="1366">
        <f t="shared" ref="DZY66" si="9914">DZY59*$C$64*$C$66</f>
        <v>0</v>
      </c>
      <c r="EAA66" s="1366">
        <f t="shared" ref="EAA66" si="9915">EAA59*$C$64*$C$66</f>
        <v>0</v>
      </c>
      <c r="EAC66" s="1366">
        <f t="shared" ref="EAC66" si="9916">EAC59*$C$64*$C$66</f>
        <v>0</v>
      </c>
      <c r="EAE66" s="1366">
        <f t="shared" ref="EAE66" si="9917">EAE59*$C$64*$C$66</f>
        <v>0</v>
      </c>
      <c r="EAG66" s="1366">
        <f t="shared" ref="EAG66" si="9918">EAG59*$C$64*$C$66</f>
        <v>0</v>
      </c>
      <c r="EAI66" s="1366">
        <f t="shared" ref="EAI66" si="9919">EAI59*$C$64*$C$66</f>
        <v>0</v>
      </c>
      <c r="EAK66" s="1366">
        <f t="shared" ref="EAK66" si="9920">EAK59*$C$64*$C$66</f>
        <v>0</v>
      </c>
      <c r="EAM66" s="1366">
        <f t="shared" ref="EAM66" si="9921">EAM59*$C$64*$C$66</f>
        <v>0</v>
      </c>
      <c r="EAO66" s="1366">
        <f t="shared" ref="EAO66" si="9922">EAO59*$C$64*$C$66</f>
        <v>0</v>
      </c>
      <c r="EAQ66" s="1366">
        <f t="shared" ref="EAQ66" si="9923">EAQ59*$C$64*$C$66</f>
        <v>0</v>
      </c>
      <c r="EAS66" s="1366">
        <f t="shared" ref="EAS66" si="9924">EAS59*$C$64*$C$66</f>
        <v>0</v>
      </c>
      <c r="EAU66" s="1366">
        <f t="shared" ref="EAU66" si="9925">EAU59*$C$64*$C$66</f>
        <v>0</v>
      </c>
      <c r="EAW66" s="1366">
        <f t="shared" ref="EAW66" si="9926">EAW59*$C$64*$C$66</f>
        <v>0</v>
      </c>
      <c r="EAY66" s="1366">
        <f t="shared" ref="EAY66" si="9927">EAY59*$C$64*$C$66</f>
        <v>0</v>
      </c>
      <c r="EBA66" s="1366">
        <f t="shared" ref="EBA66" si="9928">EBA59*$C$64*$C$66</f>
        <v>0</v>
      </c>
      <c r="EBC66" s="1366">
        <f t="shared" ref="EBC66" si="9929">EBC59*$C$64*$C$66</f>
        <v>0</v>
      </c>
      <c r="EBE66" s="1366">
        <f t="shared" ref="EBE66" si="9930">EBE59*$C$64*$C$66</f>
        <v>0</v>
      </c>
      <c r="EBG66" s="1366">
        <f t="shared" ref="EBG66" si="9931">EBG59*$C$64*$C$66</f>
        <v>0</v>
      </c>
      <c r="EBI66" s="1366">
        <f t="shared" ref="EBI66" si="9932">EBI59*$C$64*$C$66</f>
        <v>0</v>
      </c>
      <c r="EBK66" s="1366">
        <f t="shared" ref="EBK66" si="9933">EBK59*$C$64*$C$66</f>
        <v>0</v>
      </c>
      <c r="EBM66" s="1366">
        <f t="shared" ref="EBM66" si="9934">EBM59*$C$64*$C$66</f>
        <v>0</v>
      </c>
      <c r="EBO66" s="1366">
        <f t="shared" ref="EBO66" si="9935">EBO59*$C$64*$C$66</f>
        <v>0</v>
      </c>
      <c r="EBQ66" s="1366">
        <f t="shared" ref="EBQ66" si="9936">EBQ59*$C$64*$C$66</f>
        <v>0</v>
      </c>
      <c r="EBS66" s="1366">
        <f t="shared" ref="EBS66" si="9937">EBS59*$C$64*$C$66</f>
        <v>0</v>
      </c>
      <c r="EBU66" s="1366">
        <f t="shared" ref="EBU66" si="9938">EBU59*$C$64*$C$66</f>
        <v>0</v>
      </c>
      <c r="EBW66" s="1366">
        <f t="shared" ref="EBW66" si="9939">EBW59*$C$64*$C$66</f>
        <v>0</v>
      </c>
      <c r="EBY66" s="1366">
        <f t="shared" ref="EBY66" si="9940">EBY59*$C$64*$C$66</f>
        <v>0</v>
      </c>
      <c r="ECA66" s="1366">
        <f t="shared" ref="ECA66" si="9941">ECA59*$C$64*$C$66</f>
        <v>0</v>
      </c>
      <c r="ECC66" s="1366">
        <f t="shared" ref="ECC66" si="9942">ECC59*$C$64*$C$66</f>
        <v>0</v>
      </c>
      <c r="ECE66" s="1366">
        <f t="shared" ref="ECE66" si="9943">ECE59*$C$64*$C$66</f>
        <v>0</v>
      </c>
      <c r="ECG66" s="1366">
        <f t="shared" ref="ECG66" si="9944">ECG59*$C$64*$C$66</f>
        <v>0</v>
      </c>
      <c r="ECI66" s="1366">
        <f t="shared" ref="ECI66" si="9945">ECI59*$C$64*$C$66</f>
        <v>0</v>
      </c>
      <c r="ECK66" s="1366">
        <f t="shared" ref="ECK66" si="9946">ECK59*$C$64*$C$66</f>
        <v>0</v>
      </c>
      <c r="ECM66" s="1366">
        <f t="shared" ref="ECM66" si="9947">ECM59*$C$64*$C$66</f>
        <v>0</v>
      </c>
      <c r="ECO66" s="1366">
        <f t="shared" ref="ECO66" si="9948">ECO59*$C$64*$C$66</f>
        <v>0</v>
      </c>
      <c r="ECQ66" s="1366">
        <f t="shared" ref="ECQ66" si="9949">ECQ59*$C$64*$C$66</f>
        <v>0</v>
      </c>
      <c r="ECS66" s="1366">
        <f t="shared" ref="ECS66" si="9950">ECS59*$C$64*$C$66</f>
        <v>0</v>
      </c>
      <c r="ECU66" s="1366">
        <f t="shared" ref="ECU66" si="9951">ECU59*$C$64*$C$66</f>
        <v>0</v>
      </c>
      <c r="ECW66" s="1366">
        <f t="shared" ref="ECW66" si="9952">ECW59*$C$64*$C$66</f>
        <v>0</v>
      </c>
      <c r="ECY66" s="1366">
        <f t="shared" ref="ECY66" si="9953">ECY59*$C$64*$C$66</f>
        <v>0</v>
      </c>
      <c r="EDA66" s="1366">
        <f t="shared" ref="EDA66" si="9954">EDA59*$C$64*$C$66</f>
        <v>0</v>
      </c>
      <c r="EDC66" s="1366">
        <f t="shared" ref="EDC66" si="9955">EDC59*$C$64*$C$66</f>
        <v>0</v>
      </c>
      <c r="EDE66" s="1366">
        <f t="shared" ref="EDE66" si="9956">EDE59*$C$64*$C$66</f>
        <v>0</v>
      </c>
      <c r="EDG66" s="1366">
        <f t="shared" ref="EDG66" si="9957">EDG59*$C$64*$C$66</f>
        <v>0</v>
      </c>
      <c r="EDI66" s="1366">
        <f t="shared" ref="EDI66" si="9958">EDI59*$C$64*$C$66</f>
        <v>0</v>
      </c>
      <c r="EDK66" s="1366">
        <f t="shared" ref="EDK66" si="9959">EDK59*$C$64*$C$66</f>
        <v>0</v>
      </c>
      <c r="EDM66" s="1366">
        <f t="shared" ref="EDM66" si="9960">EDM59*$C$64*$C$66</f>
        <v>0</v>
      </c>
      <c r="EDO66" s="1366">
        <f t="shared" ref="EDO66" si="9961">EDO59*$C$64*$C$66</f>
        <v>0</v>
      </c>
      <c r="EDQ66" s="1366">
        <f t="shared" ref="EDQ66" si="9962">EDQ59*$C$64*$C$66</f>
        <v>0</v>
      </c>
      <c r="EDS66" s="1366">
        <f t="shared" ref="EDS66" si="9963">EDS59*$C$64*$C$66</f>
        <v>0</v>
      </c>
      <c r="EDU66" s="1366">
        <f t="shared" ref="EDU66" si="9964">EDU59*$C$64*$C$66</f>
        <v>0</v>
      </c>
      <c r="EDW66" s="1366">
        <f t="shared" ref="EDW66" si="9965">EDW59*$C$64*$C$66</f>
        <v>0</v>
      </c>
      <c r="EDY66" s="1366">
        <f t="shared" ref="EDY66" si="9966">EDY59*$C$64*$C$66</f>
        <v>0</v>
      </c>
      <c r="EEA66" s="1366">
        <f t="shared" ref="EEA66" si="9967">EEA59*$C$64*$C$66</f>
        <v>0</v>
      </c>
      <c r="EEC66" s="1366">
        <f t="shared" ref="EEC66" si="9968">EEC59*$C$64*$C$66</f>
        <v>0</v>
      </c>
      <c r="EEE66" s="1366">
        <f t="shared" ref="EEE66" si="9969">EEE59*$C$64*$C$66</f>
        <v>0</v>
      </c>
      <c r="EEG66" s="1366">
        <f t="shared" ref="EEG66" si="9970">EEG59*$C$64*$C$66</f>
        <v>0</v>
      </c>
      <c r="EEI66" s="1366">
        <f t="shared" ref="EEI66" si="9971">EEI59*$C$64*$C$66</f>
        <v>0</v>
      </c>
      <c r="EEK66" s="1366">
        <f t="shared" ref="EEK66" si="9972">EEK59*$C$64*$C$66</f>
        <v>0</v>
      </c>
      <c r="EEM66" s="1366">
        <f t="shared" ref="EEM66" si="9973">EEM59*$C$64*$C$66</f>
        <v>0</v>
      </c>
      <c r="EEO66" s="1366">
        <f t="shared" ref="EEO66" si="9974">EEO59*$C$64*$C$66</f>
        <v>0</v>
      </c>
      <c r="EEQ66" s="1366">
        <f t="shared" ref="EEQ66" si="9975">EEQ59*$C$64*$C$66</f>
        <v>0</v>
      </c>
      <c r="EES66" s="1366">
        <f t="shared" ref="EES66" si="9976">EES59*$C$64*$C$66</f>
        <v>0</v>
      </c>
      <c r="EEU66" s="1366">
        <f t="shared" ref="EEU66" si="9977">EEU59*$C$64*$C$66</f>
        <v>0</v>
      </c>
      <c r="EEW66" s="1366">
        <f t="shared" ref="EEW66" si="9978">EEW59*$C$64*$C$66</f>
        <v>0</v>
      </c>
      <c r="EEY66" s="1366">
        <f t="shared" ref="EEY66" si="9979">EEY59*$C$64*$C$66</f>
        <v>0</v>
      </c>
      <c r="EFA66" s="1366">
        <f t="shared" ref="EFA66" si="9980">EFA59*$C$64*$C$66</f>
        <v>0</v>
      </c>
      <c r="EFC66" s="1366">
        <f t="shared" ref="EFC66" si="9981">EFC59*$C$64*$C$66</f>
        <v>0</v>
      </c>
      <c r="EFE66" s="1366">
        <f t="shared" ref="EFE66" si="9982">EFE59*$C$64*$C$66</f>
        <v>0</v>
      </c>
      <c r="EFG66" s="1366">
        <f t="shared" ref="EFG66" si="9983">EFG59*$C$64*$C$66</f>
        <v>0</v>
      </c>
      <c r="EFI66" s="1366">
        <f t="shared" ref="EFI66" si="9984">EFI59*$C$64*$C$66</f>
        <v>0</v>
      </c>
      <c r="EFK66" s="1366">
        <f t="shared" ref="EFK66" si="9985">EFK59*$C$64*$C$66</f>
        <v>0</v>
      </c>
      <c r="EFM66" s="1366">
        <f t="shared" ref="EFM66" si="9986">EFM59*$C$64*$C$66</f>
        <v>0</v>
      </c>
      <c r="EFO66" s="1366">
        <f t="shared" ref="EFO66" si="9987">EFO59*$C$64*$C$66</f>
        <v>0</v>
      </c>
      <c r="EFQ66" s="1366">
        <f t="shared" ref="EFQ66" si="9988">EFQ59*$C$64*$C$66</f>
        <v>0</v>
      </c>
      <c r="EFS66" s="1366">
        <f t="shared" ref="EFS66" si="9989">EFS59*$C$64*$C$66</f>
        <v>0</v>
      </c>
      <c r="EFU66" s="1366">
        <f t="shared" ref="EFU66" si="9990">EFU59*$C$64*$C$66</f>
        <v>0</v>
      </c>
      <c r="EFW66" s="1366">
        <f t="shared" ref="EFW66" si="9991">EFW59*$C$64*$C$66</f>
        <v>0</v>
      </c>
      <c r="EFY66" s="1366">
        <f t="shared" ref="EFY66" si="9992">EFY59*$C$64*$C$66</f>
        <v>0</v>
      </c>
      <c r="EGA66" s="1366">
        <f t="shared" ref="EGA66" si="9993">EGA59*$C$64*$C$66</f>
        <v>0</v>
      </c>
      <c r="EGC66" s="1366">
        <f t="shared" ref="EGC66" si="9994">EGC59*$C$64*$C$66</f>
        <v>0</v>
      </c>
      <c r="EGE66" s="1366">
        <f t="shared" ref="EGE66" si="9995">EGE59*$C$64*$C$66</f>
        <v>0</v>
      </c>
      <c r="EGG66" s="1366">
        <f t="shared" ref="EGG66" si="9996">EGG59*$C$64*$C$66</f>
        <v>0</v>
      </c>
      <c r="EGI66" s="1366">
        <f t="shared" ref="EGI66" si="9997">EGI59*$C$64*$C$66</f>
        <v>0</v>
      </c>
      <c r="EGK66" s="1366">
        <f t="shared" ref="EGK66" si="9998">EGK59*$C$64*$C$66</f>
        <v>0</v>
      </c>
      <c r="EGM66" s="1366">
        <f t="shared" ref="EGM66" si="9999">EGM59*$C$64*$C$66</f>
        <v>0</v>
      </c>
      <c r="EGO66" s="1366">
        <f t="shared" ref="EGO66" si="10000">EGO59*$C$64*$C$66</f>
        <v>0</v>
      </c>
      <c r="EGQ66" s="1366">
        <f t="shared" ref="EGQ66" si="10001">EGQ59*$C$64*$C$66</f>
        <v>0</v>
      </c>
      <c r="EGS66" s="1366">
        <f t="shared" ref="EGS66" si="10002">EGS59*$C$64*$C$66</f>
        <v>0</v>
      </c>
      <c r="EGU66" s="1366">
        <f t="shared" ref="EGU66" si="10003">EGU59*$C$64*$C$66</f>
        <v>0</v>
      </c>
      <c r="EGW66" s="1366">
        <f t="shared" ref="EGW66" si="10004">EGW59*$C$64*$C$66</f>
        <v>0</v>
      </c>
      <c r="EGY66" s="1366">
        <f t="shared" ref="EGY66" si="10005">EGY59*$C$64*$C$66</f>
        <v>0</v>
      </c>
      <c r="EHA66" s="1366">
        <f t="shared" ref="EHA66" si="10006">EHA59*$C$64*$C$66</f>
        <v>0</v>
      </c>
      <c r="EHC66" s="1366">
        <f t="shared" ref="EHC66" si="10007">EHC59*$C$64*$C$66</f>
        <v>0</v>
      </c>
      <c r="EHE66" s="1366">
        <f t="shared" ref="EHE66" si="10008">EHE59*$C$64*$C$66</f>
        <v>0</v>
      </c>
      <c r="EHG66" s="1366">
        <f t="shared" ref="EHG66" si="10009">EHG59*$C$64*$C$66</f>
        <v>0</v>
      </c>
      <c r="EHI66" s="1366">
        <f t="shared" ref="EHI66" si="10010">EHI59*$C$64*$C$66</f>
        <v>0</v>
      </c>
      <c r="EHK66" s="1366">
        <f t="shared" ref="EHK66" si="10011">EHK59*$C$64*$C$66</f>
        <v>0</v>
      </c>
      <c r="EHM66" s="1366">
        <f t="shared" ref="EHM66" si="10012">EHM59*$C$64*$C$66</f>
        <v>0</v>
      </c>
      <c r="EHO66" s="1366">
        <f t="shared" ref="EHO66" si="10013">EHO59*$C$64*$C$66</f>
        <v>0</v>
      </c>
      <c r="EHQ66" s="1366">
        <f t="shared" ref="EHQ66" si="10014">EHQ59*$C$64*$C$66</f>
        <v>0</v>
      </c>
      <c r="EHS66" s="1366">
        <f t="shared" ref="EHS66" si="10015">EHS59*$C$64*$C$66</f>
        <v>0</v>
      </c>
      <c r="EHU66" s="1366">
        <f t="shared" ref="EHU66" si="10016">EHU59*$C$64*$C$66</f>
        <v>0</v>
      </c>
      <c r="EHW66" s="1366">
        <f t="shared" ref="EHW66" si="10017">EHW59*$C$64*$C$66</f>
        <v>0</v>
      </c>
      <c r="EHY66" s="1366">
        <f t="shared" ref="EHY66" si="10018">EHY59*$C$64*$C$66</f>
        <v>0</v>
      </c>
      <c r="EIA66" s="1366">
        <f t="shared" ref="EIA66" si="10019">EIA59*$C$64*$C$66</f>
        <v>0</v>
      </c>
      <c r="EIC66" s="1366">
        <f t="shared" ref="EIC66" si="10020">EIC59*$C$64*$C$66</f>
        <v>0</v>
      </c>
      <c r="EIE66" s="1366">
        <f t="shared" ref="EIE66" si="10021">EIE59*$C$64*$C$66</f>
        <v>0</v>
      </c>
      <c r="EIG66" s="1366">
        <f t="shared" ref="EIG66" si="10022">EIG59*$C$64*$C$66</f>
        <v>0</v>
      </c>
      <c r="EII66" s="1366">
        <f t="shared" ref="EII66" si="10023">EII59*$C$64*$C$66</f>
        <v>0</v>
      </c>
      <c r="EIK66" s="1366">
        <f t="shared" ref="EIK66" si="10024">EIK59*$C$64*$C$66</f>
        <v>0</v>
      </c>
      <c r="EIM66" s="1366">
        <f t="shared" ref="EIM66" si="10025">EIM59*$C$64*$C$66</f>
        <v>0</v>
      </c>
      <c r="EIO66" s="1366">
        <f t="shared" ref="EIO66" si="10026">EIO59*$C$64*$C$66</f>
        <v>0</v>
      </c>
      <c r="EIQ66" s="1366">
        <f t="shared" ref="EIQ66" si="10027">EIQ59*$C$64*$C$66</f>
        <v>0</v>
      </c>
      <c r="EIS66" s="1366">
        <f t="shared" ref="EIS66" si="10028">EIS59*$C$64*$C$66</f>
        <v>0</v>
      </c>
      <c r="EIU66" s="1366">
        <f t="shared" ref="EIU66" si="10029">EIU59*$C$64*$C$66</f>
        <v>0</v>
      </c>
      <c r="EIW66" s="1366">
        <f t="shared" ref="EIW66" si="10030">EIW59*$C$64*$C$66</f>
        <v>0</v>
      </c>
      <c r="EIY66" s="1366">
        <f t="shared" ref="EIY66" si="10031">EIY59*$C$64*$C$66</f>
        <v>0</v>
      </c>
      <c r="EJA66" s="1366">
        <f t="shared" ref="EJA66" si="10032">EJA59*$C$64*$C$66</f>
        <v>0</v>
      </c>
      <c r="EJC66" s="1366">
        <f t="shared" ref="EJC66" si="10033">EJC59*$C$64*$C$66</f>
        <v>0</v>
      </c>
      <c r="EJE66" s="1366">
        <f t="shared" ref="EJE66" si="10034">EJE59*$C$64*$C$66</f>
        <v>0</v>
      </c>
      <c r="EJG66" s="1366">
        <f t="shared" ref="EJG66" si="10035">EJG59*$C$64*$C$66</f>
        <v>0</v>
      </c>
      <c r="EJI66" s="1366">
        <f t="shared" ref="EJI66" si="10036">EJI59*$C$64*$C$66</f>
        <v>0</v>
      </c>
      <c r="EJK66" s="1366">
        <f t="shared" ref="EJK66" si="10037">EJK59*$C$64*$C$66</f>
        <v>0</v>
      </c>
      <c r="EJM66" s="1366">
        <f t="shared" ref="EJM66" si="10038">EJM59*$C$64*$C$66</f>
        <v>0</v>
      </c>
      <c r="EJO66" s="1366">
        <f t="shared" ref="EJO66" si="10039">EJO59*$C$64*$C$66</f>
        <v>0</v>
      </c>
      <c r="EJQ66" s="1366">
        <f t="shared" ref="EJQ66" si="10040">EJQ59*$C$64*$C$66</f>
        <v>0</v>
      </c>
      <c r="EJS66" s="1366">
        <f t="shared" ref="EJS66" si="10041">EJS59*$C$64*$C$66</f>
        <v>0</v>
      </c>
      <c r="EJU66" s="1366">
        <f t="shared" ref="EJU66" si="10042">EJU59*$C$64*$C$66</f>
        <v>0</v>
      </c>
      <c r="EJW66" s="1366">
        <f t="shared" ref="EJW66" si="10043">EJW59*$C$64*$C$66</f>
        <v>0</v>
      </c>
      <c r="EJY66" s="1366">
        <f t="shared" ref="EJY66" si="10044">EJY59*$C$64*$C$66</f>
        <v>0</v>
      </c>
      <c r="EKA66" s="1366">
        <f t="shared" ref="EKA66" si="10045">EKA59*$C$64*$C$66</f>
        <v>0</v>
      </c>
      <c r="EKC66" s="1366">
        <f t="shared" ref="EKC66" si="10046">EKC59*$C$64*$C$66</f>
        <v>0</v>
      </c>
      <c r="EKE66" s="1366">
        <f t="shared" ref="EKE66" si="10047">EKE59*$C$64*$C$66</f>
        <v>0</v>
      </c>
      <c r="EKG66" s="1366">
        <f t="shared" ref="EKG66" si="10048">EKG59*$C$64*$C$66</f>
        <v>0</v>
      </c>
      <c r="EKI66" s="1366">
        <f t="shared" ref="EKI66" si="10049">EKI59*$C$64*$C$66</f>
        <v>0</v>
      </c>
      <c r="EKK66" s="1366">
        <f t="shared" ref="EKK66" si="10050">EKK59*$C$64*$C$66</f>
        <v>0</v>
      </c>
      <c r="EKM66" s="1366">
        <f t="shared" ref="EKM66" si="10051">EKM59*$C$64*$C$66</f>
        <v>0</v>
      </c>
      <c r="EKO66" s="1366">
        <f t="shared" ref="EKO66" si="10052">EKO59*$C$64*$C$66</f>
        <v>0</v>
      </c>
      <c r="EKQ66" s="1366">
        <f t="shared" ref="EKQ66" si="10053">EKQ59*$C$64*$C$66</f>
        <v>0</v>
      </c>
      <c r="EKS66" s="1366">
        <f t="shared" ref="EKS66" si="10054">EKS59*$C$64*$C$66</f>
        <v>0</v>
      </c>
      <c r="EKU66" s="1366">
        <f t="shared" ref="EKU66" si="10055">EKU59*$C$64*$C$66</f>
        <v>0</v>
      </c>
      <c r="EKW66" s="1366">
        <f t="shared" ref="EKW66" si="10056">EKW59*$C$64*$C$66</f>
        <v>0</v>
      </c>
      <c r="EKY66" s="1366">
        <f t="shared" ref="EKY66" si="10057">EKY59*$C$64*$C$66</f>
        <v>0</v>
      </c>
      <c r="ELA66" s="1366">
        <f t="shared" ref="ELA66" si="10058">ELA59*$C$64*$C$66</f>
        <v>0</v>
      </c>
      <c r="ELC66" s="1366">
        <f t="shared" ref="ELC66" si="10059">ELC59*$C$64*$C$66</f>
        <v>0</v>
      </c>
      <c r="ELE66" s="1366">
        <f t="shared" ref="ELE66" si="10060">ELE59*$C$64*$C$66</f>
        <v>0</v>
      </c>
      <c r="ELG66" s="1366">
        <f t="shared" ref="ELG66" si="10061">ELG59*$C$64*$C$66</f>
        <v>0</v>
      </c>
      <c r="ELI66" s="1366">
        <f t="shared" ref="ELI66" si="10062">ELI59*$C$64*$C$66</f>
        <v>0</v>
      </c>
      <c r="ELK66" s="1366">
        <f t="shared" ref="ELK66" si="10063">ELK59*$C$64*$C$66</f>
        <v>0</v>
      </c>
      <c r="ELM66" s="1366">
        <f t="shared" ref="ELM66" si="10064">ELM59*$C$64*$C$66</f>
        <v>0</v>
      </c>
      <c r="ELO66" s="1366">
        <f t="shared" ref="ELO66" si="10065">ELO59*$C$64*$C$66</f>
        <v>0</v>
      </c>
      <c r="ELQ66" s="1366">
        <f t="shared" ref="ELQ66" si="10066">ELQ59*$C$64*$C$66</f>
        <v>0</v>
      </c>
      <c r="ELS66" s="1366">
        <f t="shared" ref="ELS66" si="10067">ELS59*$C$64*$C$66</f>
        <v>0</v>
      </c>
      <c r="ELU66" s="1366">
        <f t="shared" ref="ELU66" si="10068">ELU59*$C$64*$C$66</f>
        <v>0</v>
      </c>
      <c r="ELW66" s="1366">
        <f t="shared" ref="ELW66" si="10069">ELW59*$C$64*$C$66</f>
        <v>0</v>
      </c>
      <c r="ELY66" s="1366">
        <f t="shared" ref="ELY66" si="10070">ELY59*$C$64*$C$66</f>
        <v>0</v>
      </c>
      <c r="EMA66" s="1366">
        <f t="shared" ref="EMA66" si="10071">EMA59*$C$64*$C$66</f>
        <v>0</v>
      </c>
      <c r="EMC66" s="1366">
        <f t="shared" ref="EMC66" si="10072">EMC59*$C$64*$C$66</f>
        <v>0</v>
      </c>
      <c r="EME66" s="1366">
        <f t="shared" ref="EME66" si="10073">EME59*$C$64*$C$66</f>
        <v>0</v>
      </c>
      <c r="EMG66" s="1366">
        <f t="shared" ref="EMG66" si="10074">EMG59*$C$64*$C$66</f>
        <v>0</v>
      </c>
      <c r="EMI66" s="1366">
        <f t="shared" ref="EMI66" si="10075">EMI59*$C$64*$C$66</f>
        <v>0</v>
      </c>
      <c r="EMK66" s="1366">
        <f t="shared" ref="EMK66" si="10076">EMK59*$C$64*$C$66</f>
        <v>0</v>
      </c>
      <c r="EMM66" s="1366">
        <f t="shared" ref="EMM66" si="10077">EMM59*$C$64*$C$66</f>
        <v>0</v>
      </c>
      <c r="EMO66" s="1366">
        <f t="shared" ref="EMO66" si="10078">EMO59*$C$64*$C$66</f>
        <v>0</v>
      </c>
      <c r="EMQ66" s="1366">
        <f t="shared" ref="EMQ66" si="10079">EMQ59*$C$64*$C$66</f>
        <v>0</v>
      </c>
      <c r="EMS66" s="1366">
        <f t="shared" ref="EMS66" si="10080">EMS59*$C$64*$C$66</f>
        <v>0</v>
      </c>
      <c r="EMU66" s="1366">
        <f t="shared" ref="EMU66" si="10081">EMU59*$C$64*$C$66</f>
        <v>0</v>
      </c>
      <c r="EMW66" s="1366">
        <f t="shared" ref="EMW66" si="10082">EMW59*$C$64*$C$66</f>
        <v>0</v>
      </c>
      <c r="EMY66" s="1366">
        <f t="shared" ref="EMY66" si="10083">EMY59*$C$64*$C$66</f>
        <v>0</v>
      </c>
      <c r="ENA66" s="1366">
        <f t="shared" ref="ENA66" si="10084">ENA59*$C$64*$C$66</f>
        <v>0</v>
      </c>
      <c r="ENC66" s="1366">
        <f t="shared" ref="ENC66" si="10085">ENC59*$C$64*$C$66</f>
        <v>0</v>
      </c>
      <c r="ENE66" s="1366">
        <f t="shared" ref="ENE66" si="10086">ENE59*$C$64*$C$66</f>
        <v>0</v>
      </c>
      <c r="ENG66" s="1366">
        <f t="shared" ref="ENG66" si="10087">ENG59*$C$64*$C$66</f>
        <v>0</v>
      </c>
      <c r="ENI66" s="1366">
        <f t="shared" ref="ENI66" si="10088">ENI59*$C$64*$C$66</f>
        <v>0</v>
      </c>
      <c r="ENK66" s="1366">
        <f t="shared" ref="ENK66" si="10089">ENK59*$C$64*$C$66</f>
        <v>0</v>
      </c>
      <c r="ENM66" s="1366">
        <f t="shared" ref="ENM66" si="10090">ENM59*$C$64*$C$66</f>
        <v>0</v>
      </c>
      <c r="ENO66" s="1366">
        <f t="shared" ref="ENO66" si="10091">ENO59*$C$64*$C$66</f>
        <v>0</v>
      </c>
      <c r="ENQ66" s="1366">
        <f t="shared" ref="ENQ66" si="10092">ENQ59*$C$64*$C$66</f>
        <v>0</v>
      </c>
      <c r="ENS66" s="1366">
        <f t="shared" ref="ENS66" si="10093">ENS59*$C$64*$C$66</f>
        <v>0</v>
      </c>
      <c r="ENU66" s="1366">
        <f t="shared" ref="ENU66" si="10094">ENU59*$C$64*$C$66</f>
        <v>0</v>
      </c>
      <c r="ENW66" s="1366">
        <f t="shared" ref="ENW66" si="10095">ENW59*$C$64*$C$66</f>
        <v>0</v>
      </c>
      <c r="ENY66" s="1366">
        <f t="shared" ref="ENY66" si="10096">ENY59*$C$64*$C$66</f>
        <v>0</v>
      </c>
      <c r="EOA66" s="1366">
        <f t="shared" ref="EOA66" si="10097">EOA59*$C$64*$C$66</f>
        <v>0</v>
      </c>
      <c r="EOC66" s="1366">
        <f t="shared" ref="EOC66" si="10098">EOC59*$C$64*$C$66</f>
        <v>0</v>
      </c>
      <c r="EOE66" s="1366">
        <f t="shared" ref="EOE66" si="10099">EOE59*$C$64*$C$66</f>
        <v>0</v>
      </c>
      <c r="EOG66" s="1366">
        <f t="shared" ref="EOG66" si="10100">EOG59*$C$64*$C$66</f>
        <v>0</v>
      </c>
      <c r="EOI66" s="1366">
        <f t="shared" ref="EOI66" si="10101">EOI59*$C$64*$C$66</f>
        <v>0</v>
      </c>
      <c r="EOK66" s="1366">
        <f t="shared" ref="EOK66" si="10102">EOK59*$C$64*$C$66</f>
        <v>0</v>
      </c>
      <c r="EOM66" s="1366">
        <f t="shared" ref="EOM66" si="10103">EOM59*$C$64*$C$66</f>
        <v>0</v>
      </c>
      <c r="EOO66" s="1366">
        <f t="shared" ref="EOO66" si="10104">EOO59*$C$64*$C$66</f>
        <v>0</v>
      </c>
      <c r="EOQ66" s="1366">
        <f t="shared" ref="EOQ66" si="10105">EOQ59*$C$64*$C$66</f>
        <v>0</v>
      </c>
      <c r="EOS66" s="1366">
        <f t="shared" ref="EOS66" si="10106">EOS59*$C$64*$C$66</f>
        <v>0</v>
      </c>
      <c r="EOU66" s="1366">
        <f t="shared" ref="EOU66" si="10107">EOU59*$C$64*$C$66</f>
        <v>0</v>
      </c>
      <c r="EOW66" s="1366">
        <f t="shared" ref="EOW66" si="10108">EOW59*$C$64*$C$66</f>
        <v>0</v>
      </c>
      <c r="EOY66" s="1366">
        <f t="shared" ref="EOY66" si="10109">EOY59*$C$64*$C$66</f>
        <v>0</v>
      </c>
      <c r="EPA66" s="1366">
        <f t="shared" ref="EPA66" si="10110">EPA59*$C$64*$C$66</f>
        <v>0</v>
      </c>
      <c r="EPC66" s="1366">
        <f t="shared" ref="EPC66" si="10111">EPC59*$C$64*$C$66</f>
        <v>0</v>
      </c>
      <c r="EPE66" s="1366">
        <f t="shared" ref="EPE66" si="10112">EPE59*$C$64*$C$66</f>
        <v>0</v>
      </c>
      <c r="EPG66" s="1366">
        <f t="shared" ref="EPG66" si="10113">EPG59*$C$64*$C$66</f>
        <v>0</v>
      </c>
      <c r="EPI66" s="1366">
        <f t="shared" ref="EPI66" si="10114">EPI59*$C$64*$C$66</f>
        <v>0</v>
      </c>
      <c r="EPK66" s="1366">
        <f t="shared" ref="EPK66" si="10115">EPK59*$C$64*$C$66</f>
        <v>0</v>
      </c>
      <c r="EPM66" s="1366">
        <f t="shared" ref="EPM66" si="10116">EPM59*$C$64*$C$66</f>
        <v>0</v>
      </c>
      <c r="EPO66" s="1366">
        <f t="shared" ref="EPO66" si="10117">EPO59*$C$64*$C$66</f>
        <v>0</v>
      </c>
      <c r="EPQ66" s="1366">
        <f t="shared" ref="EPQ66" si="10118">EPQ59*$C$64*$C$66</f>
        <v>0</v>
      </c>
      <c r="EPS66" s="1366">
        <f t="shared" ref="EPS66" si="10119">EPS59*$C$64*$C$66</f>
        <v>0</v>
      </c>
      <c r="EPU66" s="1366">
        <f t="shared" ref="EPU66" si="10120">EPU59*$C$64*$C$66</f>
        <v>0</v>
      </c>
      <c r="EPW66" s="1366">
        <f t="shared" ref="EPW66" si="10121">EPW59*$C$64*$C$66</f>
        <v>0</v>
      </c>
      <c r="EPY66" s="1366">
        <f t="shared" ref="EPY66" si="10122">EPY59*$C$64*$C$66</f>
        <v>0</v>
      </c>
      <c r="EQA66" s="1366">
        <f t="shared" ref="EQA66" si="10123">EQA59*$C$64*$C$66</f>
        <v>0</v>
      </c>
      <c r="EQC66" s="1366">
        <f t="shared" ref="EQC66" si="10124">EQC59*$C$64*$C$66</f>
        <v>0</v>
      </c>
      <c r="EQE66" s="1366">
        <f t="shared" ref="EQE66" si="10125">EQE59*$C$64*$C$66</f>
        <v>0</v>
      </c>
      <c r="EQG66" s="1366">
        <f t="shared" ref="EQG66" si="10126">EQG59*$C$64*$C$66</f>
        <v>0</v>
      </c>
      <c r="EQI66" s="1366">
        <f t="shared" ref="EQI66" si="10127">EQI59*$C$64*$C$66</f>
        <v>0</v>
      </c>
      <c r="EQK66" s="1366">
        <f t="shared" ref="EQK66" si="10128">EQK59*$C$64*$C$66</f>
        <v>0</v>
      </c>
      <c r="EQM66" s="1366">
        <f t="shared" ref="EQM66" si="10129">EQM59*$C$64*$C$66</f>
        <v>0</v>
      </c>
      <c r="EQO66" s="1366">
        <f t="shared" ref="EQO66" si="10130">EQO59*$C$64*$C$66</f>
        <v>0</v>
      </c>
      <c r="EQQ66" s="1366">
        <f t="shared" ref="EQQ66" si="10131">EQQ59*$C$64*$C$66</f>
        <v>0</v>
      </c>
      <c r="EQS66" s="1366">
        <f t="shared" ref="EQS66" si="10132">EQS59*$C$64*$C$66</f>
        <v>0</v>
      </c>
      <c r="EQU66" s="1366">
        <f t="shared" ref="EQU66" si="10133">EQU59*$C$64*$C$66</f>
        <v>0</v>
      </c>
      <c r="EQW66" s="1366">
        <f t="shared" ref="EQW66" si="10134">EQW59*$C$64*$C$66</f>
        <v>0</v>
      </c>
      <c r="EQY66" s="1366">
        <f t="shared" ref="EQY66" si="10135">EQY59*$C$64*$C$66</f>
        <v>0</v>
      </c>
      <c r="ERA66" s="1366">
        <f t="shared" ref="ERA66" si="10136">ERA59*$C$64*$C$66</f>
        <v>0</v>
      </c>
      <c r="ERC66" s="1366">
        <f t="shared" ref="ERC66" si="10137">ERC59*$C$64*$C$66</f>
        <v>0</v>
      </c>
      <c r="ERE66" s="1366">
        <f t="shared" ref="ERE66" si="10138">ERE59*$C$64*$C$66</f>
        <v>0</v>
      </c>
      <c r="ERG66" s="1366">
        <f t="shared" ref="ERG66" si="10139">ERG59*$C$64*$C$66</f>
        <v>0</v>
      </c>
      <c r="ERI66" s="1366">
        <f t="shared" ref="ERI66" si="10140">ERI59*$C$64*$C$66</f>
        <v>0</v>
      </c>
      <c r="ERK66" s="1366">
        <f t="shared" ref="ERK66" si="10141">ERK59*$C$64*$C$66</f>
        <v>0</v>
      </c>
      <c r="ERM66" s="1366">
        <f t="shared" ref="ERM66" si="10142">ERM59*$C$64*$C$66</f>
        <v>0</v>
      </c>
      <c r="ERO66" s="1366">
        <f t="shared" ref="ERO66" si="10143">ERO59*$C$64*$C$66</f>
        <v>0</v>
      </c>
      <c r="ERQ66" s="1366">
        <f t="shared" ref="ERQ66" si="10144">ERQ59*$C$64*$C$66</f>
        <v>0</v>
      </c>
      <c r="ERS66" s="1366">
        <f t="shared" ref="ERS66" si="10145">ERS59*$C$64*$C$66</f>
        <v>0</v>
      </c>
      <c r="ERU66" s="1366">
        <f t="shared" ref="ERU66" si="10146">ERU59*$C$64*$C$66</f>
        <v>0</v>
      </c>
      <c r="ERW66" s="1366">
        <f t="shared" ref="ERW66" si="10147">ERW59*$C$64*$C$66</f>
        <v>0</v>
      </c>
      <c r="ERY66" s="1366">
        <f t="shared" ref="ERY66" si="10148">ERY59*$C$64*$C$66</f>
        <v>0</v>
      </c>
      <c r="ESA66" s="1366">
        <f t="shared" ref="ESA66" si="10149">ESA59*$C$64*$C$66</f>
        <v>0</v>
      </c>
      <c r="ESC66" s="1366">
        <f t="shared" ref="ESC66" si="10150">ESC59*$C$64*$C$66</f>
        <v>0</v>
      </c>
      <c r="ESE66" s="1366">
        <f t="shared" ref="ESE66" si="10151">ESE59*$C$64*$C$66</f>
        <v>0</v>
      </c>
      <c r="ESG66" s="1366">
        <f t="shared" ref="ESG66" si="10152">ESG59*$C$64*$C$66</f>
        <v>0</v>
      </c>
      <c r="ESI66" s="1366">
        <f t="shared" ref="ESI66" si="10153">ESI59*$C$64*$C$66</f>
        <v>0</v>
      </c>
      <c r="ESK66" s="1366">
        <f t="shared" ref="ESK66" si="10154">ESK59*$C$64*$C$66</f>
        <v>0</v>
      </c>
      <c r="ESM66" s="1366">
        <f t="shared" ref="ESM66" si="10155">ESM59*$C$64*$C$66</f>
        <v>0</v>
      </c>
      <c r="ESO66" s="1366">
        <f t="shared" ref="ESO66" si="10156">ESO59*$C$64*$C$66</f>
        <v>0</v>
      </c>
      <c r="ESQ66" s="1366">
        <f t="shared" ref="ESQ66" si="10157">ESQ59*$C$64*$C$66</f>
        <v>0</v>
      </c>
      <c r="ESS66" s="1366">
        <f t="shared" ref="ESS66" si="10158">ESS59*$C$64*$C$66</f>
        <v>0</v>
      </c>
      <c r="ESU66" s="1366">
        <f t="shared" ref="ESU66" si="10159">ESU59*$C$64*$C$66</f>
        <v>0</v>
      </c>
      <c r="ESW66" s="1366">
        <f t="shared" ref="ESW66" si="10160">ESW59*$C$64*$C$66</f>
        <v>0</v>
      </c>
      <c r="ESY66" s="1366">
        <f t="shared" ref="ESY66" si="10161">ESY59*$C$64*$C$66</f>
        <v>0</v>
      </c>
      <c r="ETA66" s="1366">
        <f t="shared" ref="ETA66" si="10162">ETA59*$C$64*$C$66</f>
        <v>0</v>
      </c>
      <c r="ETC66" s="1366">
        <f t="shared" ref="ETC66" si="10163">ETC59*$C$64*$C$66</f>
        <v>0</v>
      </c>
      <c r="ETE66" s="1366">
        <f t="shared" ref="ETE66" si="10164">ETE59*$C$64*$C$66</f>
        <v>0</v>
      </c>
      <c r="ETG66" s="1366">
        <f t="shared" ref="ETG66" si="10165">ETG59*$C$64*$C$66</f>
        <v>0</v>
      </c>
      <c r="ETI66" s="1366">
        <f t="shared" ref="ETI66" si="10166">ETI59*$C$64*$C$66</f>
        <v>0</v>
      </c>
      <c r="ETK66" s="1366">
        <f t="shared" ref="ETK66" si="10167">ETK59*$C$64*$C$66</f>
        <v>0</v>
      </c>
      <c r="ETM66" s="1366">
        <f t="shared" ref="ETM66" si="10168">ETM59*$C$64*$C$66</f>
        <v>0</v>
      </c>
      <c r="ETO66" s="1366">
        <f t="shared" ref="ETO66" si="10169">ETO59*$C$64*$C$66</f>
        <v>0</v>
      </c>
      <c r="ETQ66" s="1366">
        <f t="shared" ref="ETQ66" si="10170">ETQ59*$C$64*$C$66</f>
        <v>0</v>
      </c>
      <c r="ETS66" s="1366">
        <f t="shared" ref="ETS66" si="10171">ETS59*$C$64*$C$66</f>
        <v>0</v>
      </c>
      <c r="ETU66" s="1366">
        <f t="shared" ref="ETU66" si="10172">ETU59*$C$64*$C$66</f>
        <v>0</v>
      </c>
      <c r="ETW66" s="1366">
        <f t="shared" ref="ETW66" si="10173">ETW59*$C$64*$C$66</f>
        <v>0</v>
      </c>
      <c r="ETY66" s="1366">
        <f t="shared" ref="ETY66" si="10174">ETY59*$C$64*$C$66</f>
        <v>0</v>
      </c>
      <c r="EUA66" s="1366">
        <f t="shared" ref="EUA66" si="10175">EUA59*$C$64*$C$66</f>
        <v>0</v>
      </c>
      <c r="EUC66" s="1366">
        <f t="shared" ref="EUC66" si="10176">EUC59*$C$64*$C$66</f>
        <v>0</v>
      </c>
      <c r="EUE66" s="1366">
        <f t="shared" ref="EUE66" si="10177">EUE59*$C$64*$C$66</f>
        <v>0</v>
      </c>
      <c r="EUG66" s="1366">
        <f t="shared" ref="EUG66" si="10178">EUG59*$C$64*$C$66</f>
        <v>0</v>
      </c>
      <c r="EUI66" s="1366">
        <f t="shared" ref="EUI66" si="10179">EUI59*$C$64*$C$66</f>
        <v>0</v>
      </c>
      <c r="EUK66" s="1366">
        <f t="shared" ref="EUK66" si="10180">EUK59*$C$64*$C$66</f>
        <v>0</v>
      </c>
      <c r="EUM66" s="1366">
        <f t="shared" ref="EUM66" si="10181">EUM59*$C$64*$C$66</f>
        <v>0</v>
      </c>
      <c r="EUO66" s="1366">
        <f t="shared" ref="EUO66" si="10182">EUO59*$C$64*$C$66</f>
        <v>0</v>
      </c>
      <c r="EUQ66" s="1366">
        <f t="shared" ref="EUQ66" si="10183">EUQ59*$C$64*$C$66</f>
        <v>0</v>
      </c>
      <c r="EUS66" s="1366">
        <f t="shared" ref="EUS66" si="10184">EUS59*$C$64*$C$66</f>
        <v>0</v>
      </c>
      <c r="EUU66" s="1366">
        <f t="shared" ref="EUU66" si="10185">EUU59*$C$64*$C$66</f>
        <v>0</v>
      </c>
      <c r="EUW66" s="1366">
        <f t="shared" ref="EUW66" si="10186">EUW59*$C$64*$C$66</f>
        <v>0</v>
      </c>
      <c r="EUY66" s="1366">
        <f t="shared" ref="EUY66" si="10187">EUY59*$C$64*$C$66</f>
        <v>0</v>
      </c>
      <c r="EVA66" s="1366">
        <f t="shared" ref="EVA66" si="10188">EVA59*$C$64*$C$66</f>
        <v>0</v>
      </c>
      <c r="EVC66" s="1366">
        <f t="shared" ref="EVC66" si="10189">EVC59*$C$64*$C$66</f>
        <v>0</v>
      </c>
      <c r="EVE66" s="1366">
        <f t="shared" ref="EVE66" si="10190">EVE59*$C$64*$C$66</f>
        <v>0</v>
      </c>
      <c r="EVG66" s="1366">
        <f t="shared" ref="EVG66" si="10191">EVG59*$C$64*$C$66</f>
        <v>0</v>
      </c>
      <c r="EVI66" s="1366">
        <f t="shared" ref="EVI66" si="10192">EVI59*$C$64*$C$66</f>
        <v>0</v>
      </c>
      <c r="EVK66" s="1366">
        <f t="shared" ref="EVK66" si="10193">EVK59*$C$64*$C$66</f>
        <v>0</v>
      </c>
      <c r="EVM66" s="1366">
        <f t="shared" ref="EVM66" si="10194">EVM59*$C$64*$C$66</f>
        <v>0</v>
      </c>
      <c r="EVO66" s="1366">
        <f t="shared" ref="EVO66" si="10195">EVO59*$C$64*$C$66</f>
        <v>0</v>
      </c>
      <c r="EVQ66" s="1366">
        <f t="shared" ref="EVQ66" si="10196">EVQ59*$C$64*$C$66</f>
        <v>0</v>
      </c>
      <c r="EVS66" s="1366">
        <f t="shared" ref="EVS66" si="10197">EVS59*$C$64*$C$66</f>
        <v>0</v>
      </c>
      <c r="EVU66" s="1366">
        <f t="shared" ref="EVU66" si="10198">EVU59*$C$64*$C$66</f>
        <v>0</v>
      </c>
      <c r="EVW66" s="1366">
        <f t="shared" ref="EVW66" si="10199">EVW59*$C$64*$C$66</f>
        <v>0</v>
      </c>
      <c r="EVY66" s="1366">
        <f t="shared" ref="EVY66" si="10200">EVY59*$C$64*$C$66</f>
        <v>0</v>
      </c>
      <c r="EWA66" s="1366">
        <f t="shared" ref="EWA66" si="10201">EWA59*$C$64*$C$66</f>
        <v>0</v>
      </c>
      <c r="EWC66" s="1366">
        <f t="shared" ref="EWC66" si="10202">EWC59*$C$64*$C$66</f>
        <v>0</v>
      </c>
      <c r="EWE66" s="1366">
        <f t="shared" ref="EWE66" si="10203">EWE59*$C$64*$C$66</f>
        <v>0</v>
      </c>
      <c r="EWG66" s="1366">
        <f t="shared" ref="EWG66" si="10204">EWG59*$C$64*$C$66</f>
        <v>0</v>
      </c>
      <c r="EWI66" s="1366">
        <f t="shared" ref="EWI66" si="10205">EWI59*$C$64*$C$66</f>
        <v>0</v>
      </c>
      <c r="EWK66" s="1366">
        <f t="shared" ref="EWK66" si="10206">EWK59*$C$64*$C$66</f>
        <v>0</v>
      </c>
      <c r="EWM66" s="1366">
        <f t="shared" ref="EWM66" si="10207">EWM59*$C$64*$C$66</f>
        <v>0</v>
      </c>
      <c r="EWO66" s="1366">
        <f t="shared" ref="EWO66" si="10208">EWO59*$C$64*$C$66</f>
        <v>0</v>
      </c>
      <c r="EWQ66" s="1366">
        <f t="shared" ref="EWQ66" si="10209">EWQ59*$C$64*$C$66</f>
        <v>0</v>
      </c>
      <c r="EWS66" s="1366">
        <f t="shared" ref="EWS66" si="10210">EWS59*$C$64*$C$66</f>
        <v>0</v>
      </c>
      <c r="EWU66" s="1366">
        <f t="shared" ref="EWU66" si="10211">EWU59*$C$64*$C$66</f>
        <v>0</v>
      </c>
      <c r="EWW66" s="1366">
        <f t="shared" ref="EWW66" si="10212">EWW59*$C$64*$C$66</f>
        <v>0</v>
      </c>
      <c r="EWY66" s="1366">
        <f t="shared" ref="EWY66" si="10213">EWY59*$C$64*$C$66</f>
        <v>0</v>
      </c>
      <c r="EXA66" s="1366">
        <f t="shared" ref="EXA66" si="10214">EXA59*$C$64*$C$66</f>
        <v>0</v>
      </c>
      <c r="EXC66" s="1366">
        <f t="shared" ref="EXC66" si="10215">EXC59*$C$64*$C$66</f>
        <v>0</v>
      </c>
      <c r="EXE66" s="1366">
        <f t="shared" ref="EXE66" si="10216">EXE59*$C$64*$C$66</f>
        <v>0</v>
      </c>
      <c r="EXG66" s="1366">
        <f t="shared" ref="EXG66" si="10217">EXG59*$C$64*$C$66</f>
        <v>0</v>
      </c>
      <c r="EXI66" s="1366">
        <f t="shared" ref="EXI66" si="10218">EXI59*$C$64*$C$66</f>
        <v>0</v>
      </c>
      <c r="EXK66" s="1366">
        <f t="shared" ref="EXK66" si="10219">EXK59*$C$64*$C$66</f>
        <v>0</v>
      </c>
      <c r="EXM66" s="1366">
        <f t="shared" ref="EXM66" si="10220">EXM59*$C$64*$C$66</f>
        <v>0</v>
      </c>
      <c r="EXO66" s="1366">
        <f t="shared" ref="EXO66" si="10221">EXO59*$C$64*$C$66</f>
        <v>0</v>
      </c>
      <c r="EXQ66" s="1366">
        <f t="shared" ref="EXQ66" si="10222">EXQ59*$C$64*$C$66</f>
        <v>0</v>
      </c>
      <c r="EXS66" s="1366">
        <f t="shared" ref="EXS66" si="10223">EXS59*$C$64*$C$66</f>
        <v>0</v>
      </c>
      <c r="EXU66" s="1366">
        <f t="shared" ref="EXU66" si="10224">EXU59*$C$64*$C$66</f>
        <v>0</v>
      </c>
      <c r="EXW66" s="1366">
        <f t="shared" ref="EXW66" si="10225">EXW59*$C$64*$C$66</f>
        <v>0</v>
      </c>
      <c r="EXY66" s="1366">
        <f t="shared" ref="EXY66" si="10226">EXY59*$C$64*$C$66</f>
        <v>0</v>
      </c>
      <c r="EYA66" s="1366">
        <f t="shared" ref="EYA66" si="10227">EYA59*$C$64*$C$66</f>
        <v>0</v>
      </c>
      <c r="EYC66" s="1366">
        <f t="shared" ref="EYC66" si="10228">EYC59*$C$64*$C$66</f>
        <v>0</v>
      </c>
      <c r="EYE66" s="1366">
        <f t="shared" ref="EYE66" si="10229">EYE59*$C$64*$C$66</f>
        <v>0</v>
      </c>
      <c r="EYG66" s="1366">
        <f t="shared" ref="EYG66" si="10230">EYG59*$C$64*$C$66</f>
        <v>0</v>
      </c>
      <c r="EYI66" s="1366">
        <f t="shared" ref="EYI66" si="10231">EYI59*$C$64*$C$66</f>
        <v>0</v>
      </c>
      <c r="EYK66" s="1366">
        <f t="shared" ref="EYK66" si="10232">EYK59*$C$64*$C$66</f>
        <v>0</v>
      </c>
      <c r="EYM66" s="1366">
        <f t="shared" ref="EYM66" si="10233">EYM59*$C$64*$C$66</f>
        <v>0</v>
      </c>
      <c r="EYO66" s="1366">
        <f t="shared" ref="EYO66" si="10234">EYO59*$C$64*$C$66</f>
        <v>0</v>
      </c>
      <c r="EYQ66" s="1366">
        <f t="shared" ref="EYQ66" si="10235">EYQ59*$C$64*$C$66</f>
        <v>0</v>
      </c>
      <c r="EYS66" s="1366">
        <f t="shared" ref="EYS66" si="10236">EYS59*$C$64*$C$66</f>
        <v>0</v>
      </c>
      <c r="EYU66" s="1366">
        <f t="shared" ref="EYU66" si="10237">EYU59*$C$64*$C$66</f>
        <v>0</v>
      </c>
      <c r="EYW66" s="1366">
        <f t="shared" ref="EYW66" si="10238">EYW59*$C$64*$C$66</f>
        <v>0</v>
      </c>
      <c r="EYY66" s="1366">
        <f t="shared" ref="EYY66" si="10239">EYY59*$C$64*$C$66</f>
        <v>0</v>
      </c>
      <c r="EZA66" s="1366">
        <f t="shared" ref="EZA66" si="10240">EZA59*$C$64*$C$66</f>
        <v>0</v>
      </c>
      <c r="EZC66" s="1366">
        <f t="shared" ref="EZC66" si="10241">EZC59*$C$64*$C$66</f>
        <v>0</v>
      </c>
      <c r="EZE66" s="1366">
        <f t="shared" ref="EZE66" si="10242">EZE59*$C$64*$C$66</f>
        <v>0</v>
      </c>
      <c r="EZG66" s="1366">
        <f t="shared" ref="EZG66" si="10243">EZG59*$C$64*$C$66</f>
        <v>0</v>
      </c>
      <c r="EZI66" s="1366">
        <f t="shared" ref="EZI66" si="10244">EZI59*$C$64*$C$66</f>
        <v>0</v>
      </c>
      <c r="EZK66" s="1366">
        <f t="shared" ref="EZK66" si="10245">EZK59*$C$64*$C$66</f>
        <v>0</v>
      </c>
      <c r="EZM66" s="1366">
        <f t="shared" ref="EZM66" si="10246">EZM59*$C$64*$C$66</f>
        <v>0</v>
      </c>
      <c r="EZO66" s="1366">
        <f t="shared" ref="EZO66" si="10247">EZO59*$C$64*$C$66</f>
        <v>0</v>
      </c>
      <c r="EZQ66" s="1366">
        <f t="shared" ref="EZQ66" si="10248">EZQ59*$C$64*$C$66</f>
        <v>0</v>
      </c>
      <c r="EZS66" s="1366">
        <f t="shared" ref="EZS66" si="10249">EZS59*$C$64*$C$66</f>
        <v>0</v>
      </c>
      <c r="EZU66" s="1366">
        <f t="shared" ref="EZU66" si="10250">EZU59*$C$64*$C$66</f>
        <v>0</v>
      </c>
      <c r="EZW66" s="1366">
        <f t="shared" ref="EZW66" si="10251">EZW59*$C$64*$C$66</f>
        <v>0</v>
      </c>
      <c r="EZY66" s="1366">
        <f t="shared" ref="EZY66" si="10252">EZY59*$C$64*$C$66</f>
        <v>0</v>
      </c>
      <c r="FAA66" s="1366">
        <f t="shared" ref="FAA66" si="10253">FAA59*$C$64*$C$66</f>
        <v>0</v>
      </c>
      <c r="FAC66" s="1366">
        <f t="shared" ref="FAC66" si="10254">FAC59*$C$64*$C$66</f>
        <v>0</v>
      </c>
      <c r="FAE66" s="1366">
        <f t="shared" ref="FAE66" si="10255">FAE59*$C$64*$C$66</f>
        <v>0</v>
      </c>
      <c r="FAG66" s="1366">
        <f t="shared" ref="FAG66" si="10256">FAG59*$C$64*$C$66</f>
        <v>0</v>
      </c>
      <c r="FAI66" s="1366">
        <f t="shared" ref="FAI66" si="10257">FAI59*$C$64*$C$66</f>
        <v>0</v>
      </c>
      <c r="FAK66" s="1366">
        <f t="shared" ref="FAK66" si="10258">FAK59*$C$64*$C$66</f>
        <v>0</v>
      </c>
      <c r="FAM66" s="1366">
        <f t="shared" ref="FAM66" si="10259">FAM59*$C$64*$C$66</f>
        <v>0</v>
      </c>
      <c r="FAO66" s="1366">
        <f t="shared" ref="FAO66" si="10260">FAO59*$C$64*$C$66</f>
        <v>0</v>
      </c>
      <c r="FAQ66" s="1366">
        <f t="shared" ref="FAQ66" si="10261">FAQ59*$C$64*$C$66</f>
        <v>0</v>
      </c>
      <c r="FAS66" s="1366">
        <f t="shared" ref="FAS66" si="10262">FAS59*$C$64*$C$66</f>
        <v>0</v>
      </c>
      <c r="FAU66" s="1366">
        <f t="shared" ref="FAU66" si="10263">FAU59*$C$64*$C$66</f>
        <v>0</v>
      </c>
      <c r="FAW66" s="1366">
        <f t="shared" ref="FAW66" si="10264">FAW59*$C$64*$C$66</f>
        <v>0</v>
      </c>
      <c r="FAY66" s="1366">
        <f t="shared" ref="FAY66" si="10265">FAY59*$C$64*$C$66</f>
        <v>0</v>
      </c>
      <c r="FBA66" s="1366">
        <f t="shared" ref="FBA66" si="10266">FBA59*$C$64*$C$66</f>
        <v>0</v>
      </c>
      <c r="FBC66" s="1366">
        <f t="shared" ref="FBC66" si="10267">FBC59*$C$64*$C$66</f>
        <v>0</v>
      </c>
      <c r="FBE66" s="1366">
        <f t="shared" ref="FBE66" si="10268">FBE59*$C$64*$C$66</f>
        <v>0</v>
      </c>
      <c r="FBG66" s="1366">
        <f t="shared" ref="FBG66" si="10269">FBG59*$C$64*$C$66</f>
        <v>0</v>
      </c>
      <c r="FBI66" s="1366">
        <f t="shared" ref="FBI66" si="10270">FBI59*$C$64*$C$66</f>
        <v>0</v>
      </c>
      <c r="FBK66" s="1366">
        <f t="shared" ref="FBK66" si="10271">FBK59*$C$64*$C$66</f>
        <v>0</v>
      </c>
      <c r="FBM66" s="1366">
        <f t="shared" ref="FBM66" si="10272">FBM59*$C$64*$C$66</f>
        <v>0</v>
      </c>
      <c r="FBO66" s="1366">
        <f t="shared" ref="FBO66" si="10273">FBO59*$C$64*$C$66</f>
        <v>0</v>
      </c>
      <c r="FBQ66" s="1366">
        <f t="shared" ref="FBQ66" si="10274">FBQ59*$C$64*$C$66</f>
        <v>0</v>
      </c>
      <c r="FBS66" s="1366">
        <f t="shared" ref="FBS66" si="10275">FBS59*$C$64*$C$66</f>
        <v>0</v>
      </c>
      <c r="FBU66" s="1366">
        <f t="shared" ref="FBU66" si="10276">FBU59*$C$64*$C$66</f>
        <v>0</v>
      </c>
      <c r="FBW66" s="1366">
        <f t="shared" ref="FBW66" si="10277">FBW59*$C$64*$C$66</f>
        <v>0</v>
      </c>
      <c r="FBY66" s="1366">
        <f t="shared" ref="FBY66" si="10278">FBY59*$C$64*$C$66</f>
        <v>0</v>
      </c>
      <c r="FCA66" s="1366">
        <f t="shared" ref="FCA66" si="10279">FCA59*$C$64*$C$66</f>
        <v>0</v>
      </c>
      <c r="FCC66" s="1366">
        <f t="shared" ref="FCC66" si="10280">FCC59*$C$64*$C$66</f>
        <v>0</v>
      </c>
      <c r="FCE66" s="1366">
        <f t="shared" ref="FCE66" si="10281">FCE59*$C$64*$C$66</f>
        <v>0</v>
      </c>
      <c r="FCG66" s="1366">
        <f t="shared" ref="FCG66" si="10282">FCG59*$C$64*$C$66</f>
        <v>0</v>
      </c>
      <c r="FCI66" s="1366">
        <f t="shared" ref="FCI66" si="10283">FCI59*$C$64*$C$66</f>
        <v>0</v>
      </c>
      <c r="FCK66" s="1366">
        <f t="shared" ref="FCK66" si="10284">FCK59*$C$64*$C$66</f>
        <v>0</v>
      </c>
      <c r="FCM66" s="1366">
        <f t="shared" ref="FCM66" si="10285">FCM59*$C$64*$C$66</f>
        <v>0</v>
      </c>
      <c r="FCO66" s="1366">
        <f t="shared" ref="FCO66" si="10286">FCO59*$C$64*$C$66</f>
        <v>0</v>
      </c>
      <c r="FCQ66" s="1366">
        <f t="shared" ref="FCQ66" si="10287">FCQ59*$C$64*$C$66</f>
        <v>0</v>
      </c>
      <c r="FCS66" s="1366">
        <f t="shared" ref="FCS66" si="10288">FCS59*$C$64*$C$66</f>
        <v>0</v>
      </c>
      <c r="FCU66" s="1366">
        <f t="shared" ref="FCU66" si="10289">FCU59*$C$64*$C$66</f>
        <v>0</v>
      </c>
      <c r="FCW66" s="1366">
        <f t="shared" ref="FCW66" si="10290">FCW59*$C$64*$C$66</f>
        <v>0</v>
      </c>
      <c r="FCY66" s="1366">
        <f t="shared" ref="FCY66" si="10291">FCY59*$C$64*$C$66</f>
        <v>0</v>
      </c>
      <c r="FDA66" s="1366">
        <f t="shared" ref="FDA66" si="10292">FDA59*$C$64*$C$66</f>
        <v>0</v>
      </c>
      <c r="FDC66" s="1366">
        <f t="shared" ref="FDC66" si="10293">FDC59*$C$64*$C$66</f>
        <v>0</v>
      </c>
      <c r="FDE66" s="1366">
        <f t="shared" ref="FDE66" si="10294">FDE59*$C$64*$C$66</f>
        <v>0</v>
      </c>
      <c r="FDG66" s="1366">
        <f t="shared" ref="FDG66" si="10295">FDG59*$C$64*$C$66</f>
        <v>0</v>
      </c>
      <c r="FDI66" s="1366">
        <f t="shared" ref="FDI66" si="10296">FDI59*$C$64*$C$66</f>
        <v>0</v>
      </c>
      <c r="FDK66" s="1366">
        <f t="shared" ref="FDK66" si="10297">FDK59*$C$64*$C$66</f>
        <v>0</v>
      </c>
      <c r="FDM66" s="1366">
        <f t="shared" ref="FDM66" si="10298">FDM59*$C$64*$C$66</f>
        <v>0</v>
      </c>
      <c r="FDO66" s="1366">
        <f t="shared" ref="FDO66" si="10299">FDO59*$C$64*$C$66</f>
        <v>0</v>
      </c>
      <c r="FDQ66" s="1366">
        <f t="shared" ref="FDQ66" si="10300">FDQ59*$C$64*$C$66</f>
        <v>0</v>
      </c>
      <c r="FDS66" s="1366">
        <f t="shared" ref="FDS66" si="10301">FDS59*$C$64*$C$66</f>
        <v>0</v>
      </c>
      <c r="FDU66" s="1366">
        <f t="shared" ref="FDU66" si="10302">FDU59*$C$64*$C$66</f>
        <v>0</v>
      </c>
      <c r="FDW66" s="1366">
        <f t="shared" ref="FDW66" si="10303">FDW59*$C$64*$C$66</f>
        <v>0</v>
      </c>
      <c r="FDY66" s="1366">
        <f t="shared" ref="FDY66" si="10304">FDY59*$C$64*$C$66</f>
        <v>0</v>
      </c>
      <c r="FEA66" s="1366">
        <f t="shared" ref="FEA66" si="10305">FEA59*$C$64*$C$66</f>
        <v>0</v>
      </c>
      <c r="FEC66" s="1366">
        <f t="shared" ref="FEC66" si="10306">FEC59*$C$64*$C$66</f>
        <v>0</v>
      </c>
      <c r="FEE66" s="1366">
        <f t="shared" ref="FEE66" si="10307">FEE59*$C$64*$C$66</f>
        <v>0</v>
      </c>
      <c r="FEG66" s="1366">
        <f t="shared" ref="FEG66" si="10308">FEG59*$C$64*$C$66</f>
        <v>0</v>
      </c>
      <c r="FEI66" s="1366">
        <f t="shared" ref="FEI66" si="10309">FEI59*$C$64*$C$66</f>
        <v>0</v>
      </c>
      <c r="FEK66" s="1366">
        <f t="shared" ref="FEK66" si="10310">FEK59*$C$64*$C$66</f>
        <v>0</v>
      </c>
      <c r="FEM66" s="1366">
        <f t="shared" ref="FEM66" si="10311">FEM59*$C$64*$C$66</f>
        <v>0</v>
      </c>
      <c r="FEO66" s="1366">
        <f t="shared" ref="FEO66" si="10312">FEO59*$C$64*$C$66</f>
        <v>0</v>
      </c>
      <c r="FEQ66" s="1366">
        <f t="shared" ref="FEQ66" si="10313">FEQ59*$C$64*$C$66</f>
        <v>0</v>
      </c>
      <c r="FES66" s="1366">
        <f t="shared" ref="FES66" si="10314">FES59*$C$64*$C$66</f>
        <v>0</v>
      </c>
      <c r="FEU66" s="1366">
        <f t="shared" ref="FEU66" si="10315">FEU59*$C$64*$C$66</f>
        <v>0</v>
      </c>
      <c r="FEW66" s="1366">
        <f t="shared" ref="FEW66" si="10316">FEW59*$C$64*$C$66</f>
        <v>0</v>
      </c>
      <c r="FEY66" s="1366">
        <f t="shared" ref="FEY66" si="10317">FEY59*$C$64*$C$66</f>
        <v>0</v>
      </c>
      <c r="FFA66" s="1366">
        <f t="shared" ref="FFA66" si="10318">FFA59*$C$64*$C$66</f>
        <v>0</v>
      </c>
      <c r="FFC66" s="1366">
        <f t="shared" ref="FFC66" si="10319">FFC59*$C$64*$C$66</f>
        <v>0</v>
      </c>
      <c r="FFE66" s="1366">
        <f t="shared" ref="FFE66" si="10320">FFE59*$C$64*$C$66</f>
        <v>0</v>
      </c>
      <c r="FFG66" s="1366">
        <f t="shared" ref="FFG66" si="10321">FFG59*$C$64*$C$66</f>
        <v>0</v>
      </c>
      <c r="FFI66" s="1366">
        <f t="shared" ref="FFI66" si="10322">FFI59*$C$64*$C$66</f>
        <v>0</v>
      </c>
      <c r="FFK66" s="1366">
        <f t="shared" ref="FFK66" si="10323">FFK59*$C$64*$C$66</f>
        <v>0</v>
      </c>
      <c r="FFM66" s="1366">
        <f t="shared" ref="FFM66" si="10324">FFM59*$C$64*$C$66</f>
        <v>0</v>
      </c>
      <c r="FFO66" s="1366">
        <f t="shared" ref="FFO66" si="10325">FFO59*$C$64*$C$66</f>
        <v>0</v>
      </c>
      <c r="FFQ66" s="1366">
        <f t="shared" ref="FFQ66" si="10326">FFQ59*$C$64*$C$66</f>
        <v>0</v>
      </c>
      <c r="FFS66" s="1366">
        <f t="shared" ref="FFS66" si="10327">FFS59*$C$64*$C$66</f>
        <v>0</v>
      </c>
      <c r="FFU66" s="1366">
        <f t="shared" ref="FFU66" si="10328">FFU59*$C$64*$C$66</f>
        <v>0</v>
      </c>
      <c r="FFW66" s="1366">
        <f t="shared" ref="FFW66" si="10329">FFW59*$C$64*$C$66</f>
        <v>0</v>
      </c>
      <c r="FFY66" s="1366">
        <f t="shared" ref="FFY66" si="10330">FFY59*$C$64*$C$66</f>
        <v>0</v>
      </c>
      <c r="FGA66" s="1366">
        <f t="shared" ref="FGA66" si="10331">FGA59*$C$64*$C$66</f>
        <v>0</v>
      </c>
      <c r="FGC66" s="1366">
        <f t="shared" ref="FGC66" si="10332">FGC59*$C$64*$C$66</f>
        <v>0</v>
      </c>
      <c r="FGE66" s="1366">
        <f t="shared" ref="FGE66" si="10333">FGE59*$C$64*$C$66</f>
        <v>0</v>
      </c>
      <c r="FGG66" s="1366">
        <f t="shared" ref="FGG66" si="10334">FGG59*$C$64*$C$66</f>
        <v>0</v>
      </c>
      <c r="FGI66" s="1366">
        <f t="shared" ref="FGI66" si="10335">FGI59*$C$64*$C$66</f>
        <v>0</v>
      </c>
      <c r="FGK66" s="1366">
        <f t="shared" ref="FGK66" si="10336">FGK59*$C$64*$C$66</f>
        <v>0</v>
      </c>
      <c r="FGM66" s="1366">
        <f t="shared" ref="FGM66" si="10337">FGM59*$C$64*$C$66</f>
        <v>0</v>
      </c>
      <c r="FGO66" s="1366">
        <f t="shared" ref="FGO66" si="10338">FGO59*$C$64*$C$66</f>
        <v>0</v>
      </c>
      <c r="FGQ66" s="1366">
        <f t="shared" ref="FGQ66" si="10339">FGQ59*$C$64*$C$66</f>
        <v>0</v>
      </c>
      <c r="FGS66" s="1366">
        <f t="shared" ref="FGS66" si="10340">FGS59*$C$64*$C$66</f>
        <v>0</v>
      </c>
      <c r="FGU66" s="1366">
        <f t="shared" ref="FGU66" si="10341">FGU59*$C$64*$C$66</f>
        <v>0</v>
      </c>
      <c r="FGW66" s="1366">
        <f t="shared" ref="FGW66" si="10342">FGW59*$C$64*$C$66</f>
        <v>0</v>
      </c>
      <c r="FGY66" s="1366">
        <f t="shared" ref="FGY66" si="10343">FGY59*$C$64*$C$66</f>
        <v>0</v>
      </c>
      <c r="FHA66" s="1366">
        <f t="shared" ref="FHA66" si="10344">FHA59*$C$64*$C$66</f>
        <v>0</v>
      </c>
      <c r="FHC66" s="1366">
        <f t="shared" ref="FHC66" si="10345">FHC59*$C$64*$C$66</f>
        <v>0</v>
      </c>
      <c r="FHE66" s="1366">
        <f t="shared" ref="FHE66" si="10346">FHE59*$C$64*$C$66</f>
        <v>0</v>
      </c>
      <c r="FHG66" s="1366">
        <f t="shared" ref="FHG66" si="10347">FHG59*$C$64*$C$66</f>
        <v>0</v>
      </c>
      <c r="FHI66" s="1366">
        <f t="shared" ref="FHI66" si="10348">FHI59*$C$64*$C$66</f>
        <v>0</v>
      </c>
      <c r="FHK66" s="1366">
        <f t="shared" ref="FHK66" si="10349">FHK59*$C$64*$C$66</f>
        <v>0</v>
      </c>
      <c r="FHM66" s="1366">
        <f t="shared" ref="FHM66" si="10350">FHM59*$C$64*$C$66</f>
        <v>0</v>
      </c>
      <c r="FHO66" s="1366">
        <f t="shared" ref="FHO66" si="10351">FHO59*$C$64*$C$66</f>
        <v>0</v>
      </c>
      <c r="FHQ66" s="1366">
        <f t="shared" ref="FHQ66" si="10352">FHQ59*$C$64*$C$66</f>
        <v>0</v>
      </c>
      <c r="FHS66" s="1366">
        <f t="shared" ref="FHS66" si="10353">FHS59*$C$64*$C$66</f>
        <v>0</v>
      </c>
      <c r="FHU66" s="1366">
        <f t="shared" ref="FHU66" si="10354">FHU59*$C$64*$C$66</f>
        <v>0</v>
      </c>
      <c r="FHW66" s="1366">
        <f t="shared" ref="FHW66" si="10355">FHW59*$C$64*$C$66</f>
        <v>0</v>
      </c>
      <c r="FHY66" s="1366">
        <f t="shared" ref="FHY66" si="10356">FHY59*$C$64*$C$66</f>
        <v>0</v>
      </c>
      <c r="FIA66" s="1366">
        <f t="shared" ref="FIA66" si="10357">FIA59*$C$64*$C$66</f>
        <v>0</v>
      </c>
      <c r="FIC66" s="1366">
        <f t="shared" ref="FIC66" si="10358">FIC59*$C$64*$C$66</f>
        <v>0</v>
      </c>
      <c r="FIE66" s="1366">
        <f t="shared" ref="FIE66" si="10359">FIE59*$C$64*$C$66</f>
        <v>0</v>
      </c>
      <c r="FIG66" s="1366">
        <f t="shared" ref="FIG66" si="10360">FIG59*$C$64*$C$66</f>
        <v>0</v>
      </c>
      <c r="FII66" s="1366">
        <f t="shared" ref="FII66" si="10361">FII59*$C$64*$C$66</f>
        <v>0</v>
      </c>
      <c r="FIK66" s="1366">
        <f t="shared" ref="FIK66" si="10362">FIK59*$C$64*$C$66</f>
        <v>0</v>
      </c>
      <c r="FIM66" s="1366">
        <f t="shared" ref="FIM66" si="10363">FIM59*$C$64*$C$66</f>
        <v>0</v>
      </c>
      <c r="FIO66" s="1366">
        <f t="shared" ref="FIO66" si="10364">FIO59*$C$64*$C$66</f>
        <v>0</v>
      </c>
      <c r="FIQ66" s="1366">
        <f t="shared" ref="FIQ66" si="10365">FIQ59*$C$64*$C$66</f>
        <v>0</v>
      </c>
      <c r="FIS66" s="1366">
        <f t="shared" ref="FIS66" si="10366">FIS59*$C$64*$C$66</f>
        <v>0</v>
      </c>
      <c r="FIU66" s="1366">
        <f t="shared" ref="FIU66" si="10367">FIU59*$C$64*$C$66</f>
        <v>0</v>
      </c>
      <c r="FIW66" s="1366">
        <f t="shared" ref="FIW66" si="10368">FIW59*$C$64*$C$66</f>
        <v>0</v>
      </c>
      <c r="FIY66" s="1366">
        <f t="shared" ref="FIY66" si="10369">FIY59*$C$64*$C$66</f>
        <v>0</v>
      </c>
      <c r="FJA66" s="1366">
        <f t="shared" ref="FJA66" si="10370">FJA59*$C$64*$C$66</f>
        <v>0</v>
      </c>
      <c r="FJC66" s="1366">
        <f t="shared" ref="FJC66" si="10371">FJC59*$C$64*$C$66</f>
        <v>0</v>
      </c>
      <c r="FJE66" s="1366">
        <f t="shared" ref="FJE66" si="10372">FJE59*$C$64*$C$66</f>
        <v>0</v>
      </c>
      <c r="FJG66" s="1366">
        <f t="shared" ref="FJG66" si="10373">FJG59*$C$64*$C$66</f>
        <v>0</v>
      </c>
      <c r="FJI66" s="1366">
        <f t="shared" ref="FJI66" si="10374">FJI59*$C$64*$C$66</f>
        <v>0</v>
      </c>
      <c r="FJK66" s="1366">
        <f t="shared" ref="FJK66" si="10375">FJK59*$C$64*$C$66</f>
        <v>0</v>
      </c>
      <c r="FJM66" s="1366">
        <f t="shared" ref="FJM66" si="10376">FJM59*$C$64*$C$66</f>
        <v>0</v>
      </c>
      <c r="FJO66" s="1366">
        <f t="shared" ref="FJO66" si="10377">FJO59*$C$64*$C$66</f>
        <v>0</v>
      </c>
      <c r="FJQ66" s="1366">
        <f t="shared" ref="FJQ66" si="10378">FJQ59*$C$64*$C$66</f>
        <v>0</v>
      </c>
      <c r="FJS66" s="1366">
        <f t="shared" ref="FJS66" si="10379">FJS59*$C$64*$C$66</f>
        <v>0</v>
      </c>
      <c r="FJU66" s="1366">
        <f t="shared" ref="FJU66" si="10380">FJU59*$C$64*$C$66</f>
        <v>0</v>
      </c>
      <c r="FJW66" s="1366">
        <f t="shared" ref="FJW66" si="10381">FJW59*$C$64*$C$66</f>
        <v>0</v>
      </c>
      <c r="FJY66" s="1366">
        <f t="shared" ref="FJY66" si="10382">FJY59*$C$64*$C$66</f>
        <v>0</v>
      </c>
      <c r="FKA66" s="1366">
        <f t="shared" ref="FKA66" si="10383">FKA59*$C$64*$C$66</f>
        <v>0</v>
      </c>
      <c r="FKC66" s="1366">
        <f t="shared" ref="FKC66" si="10384">FKC59*$C$64*$C$66</f>
        <v>0</v>
      </c>
      <c r="FKE66" s="1366">
        <f t="shared" ref="FKE66" si="10385">FKE59*$C$64*$C$66</f>
        <v>0</v>
      </c>
      <c r="FKG66" s="1366">
        <f t="shared" ref="FKG66" si="10386">FKG59*$C$64*$C$66</f>
        <v>0</v>
      </c>
      <c r="FKI66" s="1366">
        <f t="shared" ref="FKI66" si="10387">FKI59*$C$64*$C$66</f>
        <v>0</v>
      </c>
      <c r="FKK66" s="1366">
        <f t="shared" ref="FKK66" si="10388">FKK59*$C$64*$C$66</f>
        <v>0</v>
      </c>
      <c r="FKM66" s="1366">
        <f t="shared" ref="FKM66" si="10389">FKM59*$C$64*$C$66</f>
        <v>0</v>
      </c>
      <c r="FKO66" s="1366">
        <f t="shared" ref="FKO66" si="10390">FKO59*$C$64*$C$66</f>
        <v>0</v>
      </c>
      <c r="FKQ66" s="1366">
        <f t="shared" ref="FKQ66" si="10391">FKQ59*$C$64*$C$66</f>
        <v>0</v>
      </c>
      <c r="FKS66" s="1366">
        <f t="shared" ref="FKS66" si="10392">FKS59*$C$64*$C$66</f>
        <v>0</v>
      </c>
      <c r="FKU66" s="1366">
        <f t="shared" ref="FKU66" si="10393">FKU59*$C$64*$C$66</f>
        <v>0</v>
      </c>
      <c r="FKW66" s="1366">
        <f t="shared" ref="FKW66" si="10394">FKW59*$C$64*$C$66</f>
        <v>0</v>
      </c>
      <c r="FKY66" s="1366">
        <f t="shared" ref="FKY66" si="10395">FKY59*$C$64*$C$66</f>
        <v>0</v>
      </c>
      <c r="FLA66" s="1366">
        <f t="shared" ref="FLA66" si="10396">FLA59*$C$64*$C$66</f>
        <v>0</v>
      </c>
      <c r="FLC66" s="1366">
        <f t="shared" ref="FLC66" si="10397">FLC59*$C$64*$C$66</f>
        <v>0</v>
      </c>
      <c r="FLE66" s="1366">
        <f t="shared" ref="FLE66" si="10398">FLE59*$C$64*$C$66</f>
        <v>0</v>
      </c>
      <c r="FLG66" s="1366">
        <f t="shared" ref="FLG66" si="10399">FLG59*$C$64*$C$66</f>
        <v>0</v>
      </c>
      <c r="FLI66" s="1366">
        <f t="shared" ref="FLI66" si="10400">FLI59*$C$64*$C$66</f>
        <v>0</v>
      </c>
      <c r="FLK66" s="1366">
        <f t="shared" ref="FLK66" si="10401">FLK59*$C$64*$C$66</f>
        <v>0</v>
      </c>
      <c r="FLM66" s="1366">
        <f t="shared" ref="FLM66" si="10402">FLM59*$C$64*$C$66</f>
        <v>0</v>
      </c>
      <c r="FLO66" s="1366">
        <f t="shared" ref="FLO66" si="10403">FLO59*$C$64*$C$66</f>
        <v>0</v>
      </c>
      <c r="FLQ66" s="1366">
        <f t="shared" ref="FLQ66" si="10404">FLQ59*$C$64*$C$66</f>
        <v>0</v>
      </c>
      <c r="FLS66" s="1366">
        <f t="shared" ref="FLS66" si="10405">FLS59*$C$64*$C$66</f>
        <v>0</v>
      </c>
      <c r="FLU66" s="1366">
        <f t="shared" ref="FLU66" si="10406">FLU59*$C$64*$C$66</f>
        <v>0</v>
      </c>
      <c r="FLW66" s="1366">
        <f t="shared" ref="FLW66" si="10407">FLW59*$C$64*$C$66</f>
        <v>0</v>
      </c>
      <c r="FLY66" s="1366">
        <f t="shared" ref="FLY66" si="10408">FLY59*$C$64*$C$66</f>
        <v>0</v>
      </c>
      <c r="FMA66" s="1366">
        <f t="shared" ref="FMA66" si="10409">FMA59*$C$64*$C$66</f>
        <v>0</v>
      </c>
      <c r="FMC66" s="1366">
        <f t="shared" ref="FMC66" si="10410">FMC59*$C$64*$C$66</f>
        <v>0</v>
      </c>
      <c r="FME66" s="1366">
        <f t="shared" ref="FME66" si="10411">FME59*$C$64*$C$66</f>
        <v>0</v>
      </c>
      <c r="FMG66" s="1366">
        <f t="shared" ref="FMG66" si="10412">FMG59*$C$64*$C$66</f>
        <v>0</v>
      </c>
      <c r="FMI66" s="1366">
        <f t="shared" ref="FMI66" si="10413">FMI59*$C$64*$C$66</f>
        <v>0</v>
      </c>
      <c r="FMK66" s="1366">
        <f t="shared" ref="FMK66" si="10414">FMK59*$C$64*$C$66</f>
        <v>0</v>
      </c>
      <c r="FMM66" s="1366">
        <f t="shared" ref="FMM66" si="10415">FMM59*$C$64*$C$66</f>
        <v>0</v>
      </c>
      <c r="FMO66" s="1366">
        <f t="shared" ref="FMO66" si="10416">FMO59*$C$64*$C$66</f>
        <v>0</v>
      </c>
      <c r="FMQ66" s="1366">
        <f t="shared" ref="FMQ66" si="10417">FMQ59*$C$64*$C$66</f>
        <v>0</v>
      </c>
      <c r="FMS66" s="1366">
        <f t="shared" ref="FMS66" si="10418">FMS59*$C$64*$C$66</f>
        <v>0</v>
      </c>
      <c r="FMU66" s="1366">
        <f t="shared" ref="FMU66" si="10419">FMU59*$C$64*$C$66</f>
        <v>0</v>
      </c>
      <c r="FMW66" s="1366">
        <f t="shared" ref="FMW66" si="10420">FMW59*$C$64*$C$66</f>
        <v>0</v>
      </c>
      <c r="FMY66" s="1366">
        <f t="shared" ref="FMY66" si="10421">FMY59*$C$64*$C$66</f>
        <v>0</v>
      </c>
      <c r="FNA66" s="1366">
        <f t="shared" ref="FNA66" si="10422">FNA59*$C$64*$C$66</f>
        <v>0</v>
      </c>
      <c r="FNC66" s="1366">
        <f t="shared" ref="FNC66" si="10423">FNC59*$C$64*$C$66</f>
        <v>0</v>
      </c>
      <c r="FNE66" s="1366">
        <f t="shared" ref="FNE66" si="10424">FNE59*$C$64*$C$66</f>
        <v>0</v>
      </c>
      <c r="FNG66" s="1366">
        <f t="shared" ref="FNG66" si="10425">FNG59*$C$64*$C$66</f>
        <v>0</v>
      </c>
      <c r="FNI66" s="1366">
        <f t="shared" ref="FNI66" si="10426">FNI59*$C$64*$C$66</f>
        <v>0</v>
      </c>
      <c r="FNK66" s="1366">
        <f t="shared" ref="FNK66" si="10427">FNK59*$C$64*$C$66</f>
        <v>0</v>
      </c>
      <c r="FNM66" s="1366">
        <f t="shared" ref="FNM66" si="10428">FNM59*$C$64*$C$66</f>
        <v>0</v>
      </c>
      <c r="FNO66" s="1366">
        <f t="shared" ref="FNO66" si="10429">FNO59*$C$64*$C$66</f>
        <v>0</v>
      </c>
      <c r="FNQ66" s="1366">
        <f t="shared" ref="FNQ66" si="10430">FNQ59*$C$64*$C$66</f>
        <v>0</v>
      </c>
      <c r="FNS66" s="1366">
        <f t="shared" ref="FNS66" si="10431">FNS59*$C$64*$C$66</f>
        <v>0</v>
      </c>
      <c r="FNU66" s="1366">
        <f t="shared" ref="FNU66" si="10432">FNU59*$C$64*$C$66</f>
        <v>0</v>
      </c>
      <c r="FNW66" s="1366">
        <f t="shared" ref="FNW66" si="10433">FNW59*$C$64*$C$66</f>
        <v>0</v>
      </c>
      <c r="FNY66" s="1366">
        <f t="shared" ref="FNY66" si="10434">FNY59*$C$64*$C$66</f>
        <v>0</v>
      </c>
      <c r="FOA66" s="1366">
        <f t="shared" ref="FOA66" si="10435">FOA59*$C$64*$C$66</f>
        <v>0</v>
      </c>
      <c r="FOC66" s="1366">
        <f t="shared" ref="FOC66" si="10436">FOC59*$C$64*$C$66</f>
        <v>0</v>
      </c>
      <c r="FOE66" s="1366">
        <f t="shared" ref="FOE66" si="10437">FOE59*$C$64*$C$66</f>
        <v>0</v>
      </c>
      <c r="FOG66" s="1366">
        <f t="shared" ref="FOG66" si="10438">FOG59*$C$64*$C$66</f>
        <v>0</v>
      </c>
      <c r="FOI66" s="1366">
        <f t="shared" ref="FOI66" si="10439">FOI59*$C$64*$C$66</f>
        <v>0</v>
      </c>
      <c r="FOK66" s="1366">
        <f t="shared" ref="FOK66" si="10440">FOK59*$C$64*$C$66</f>
        <v>0</v>
      </c>
      <c r="FOM66" s="1366">
        <f t="shared" ref="FOM66" si="10441">FOM59*$C$64*$C$66</f>
        <v>0</v>
      </c>
      <c r="FOO66" s="1366">
        <f t="shared" ref="FOO66" si="10442">FOO59*$C$64*$C$66</f>
        <v>0</v>
      </c>
      <c r="FOQ66" s="1366">
        <f t="shared" ref="FOQ66" si="10443">FOQ59*$C$64*$C$66</f>
        <v>0</v>
      </c>
      <c r="FOS66" s="1366">
        <f t="shared" ref="FOS66" si="10444">FOS59*$C$64*$C$66</f>
        <v>0</v>
      </c>
      <c r="FOU66" s="1366">
        <f t="shared" ref="FOU66" si="10445">FOU59*$C$64*$C$66</f>
        <v>0</v>
      </c>
      <c r="FOW66" s="1366">
        <f t="shared" ref="FOW66" si="10446">FOW59*$C$64*$C$66</f>
        <v>0</v>
      </c>
      <c r="FOY66" s="1366">
        <f t="shared" ref="FOY66" si="10447">FOY59*$C$64*$C$66</f>
        <v>0</v>
      </c>
      <c r="FPA66" s="1366">
        <f t="shared" ref="FPA66" si="10448">FPA59*$C$64*$C$66</f>
        <v>0</v>
      </c>
      <c r="FPC66" s="1366">
        <f t="shared" ref="FPC66" si="10449">FPC59*$C$64*$C$66</f>
        <v>0</v>
      </c>
      <c r="FPE66" s="1366">
        <f t="shared" ref="FPE66" si="10450">FPE59*$C$64*$C$66</f>
        <v>0</v>
      </c>
      <c r="FPG66" s="1366">
        <f t="shared" ref="FPG66" si="10451">FPG59*$C$64*$C$66</f>
        <v>0</v>
      </c>
      <c r="FPI66" s="1366">
        <f t="shared" ref="FPI66" si="10452">FPI59*$C$64*$C$66</f>
        <v>0</v>
      </c>
      <c r="FPK66" s="1366">
        <f t="shared" ref="FPK66" si="10453">FPK59*$C$64*$C$66</f>
        <v>0</v>
      </c>
      <c r="FPM66" s="1366">
        <f t="shared" ref="FPM66" si="10454">FPM59*$C$64*$C$66</f>
        <v>0</v>
      </c>
      <c r="FPO66" s="1366">
        <f t="shared" ref="FPO66" si="10455">FPO59*$C$64*$C$66</f>
        <v>0</v>
      </c>
      <c r="FPQ66" s="1366">
        <f t="shared" ref="FPQ66" si="10456">FPQ59*$C$64*$C$66</f>
        <v>0</v>
      </c>
      <c r="FPS66" s="1366">
        <f t="shared" ref="FPS66" si="10457">FPS59*$C$64*$C$66</f>
        <v>0</v>
      </c>
      <c r="FPU66" s="1366">
        <f t="shared" ref="FPU66" si="10458">FPU59*$C$64*$C$66</f>
        <v>0</v>
      </c>
      <c r="FPW66" s="1366">
        <f t="shared" ref="FPW66" si="10459">FPW59*$C$64*$C$66</f>
        <v>0</v>
      </c>
      <c r="FPY66" s="1366">
        <f t="shared" ref="FPY66" si="10460">FPY59*$C$64*$C$66</f>
        <v>0</v>
      </c>
      <c r="FQA66" s="1366">
        <f t="shared" ref="FQA66" si="10461">FQA59*$C$64*$C$66</f>
        <v>0</v>
      </c>
      <c r="FQC66" s="1366">
        <f t="shared" ref="FQC66" si="10462">FQC59*$C$64*$C$66</f>
        <v>0</v>
      </c>
      <c r="FQE66" s="1366">
        <f t="shared" ref="FQE66" si="10463">FQE59*$C$64*$C$66</f>
        <v>0</v>
      </c>
      <c r="FQG66" s="1366">
        <f t="shared" ref="FQG66" si="10464">FQG59*$C$64*$C$66</f>
        <v>0</v>
      </c>
      <c r="FQI66" s="1366">
        <f t="shared" ref="FQI66" si="10465">FQI59*$C$64*$C$66</f>
        <v>0</v>
      </c>
      <c r="FQK66" s="1366">
        <f t="shared" ref="FQK66" si="10466">FQK59*$C$64*$C$66</f>
        <v>0</v>
      </c>
      <c r="FQM66" s="1366">
        <f t="shared" ref="FQM66" si="10467">FQM59*$C$64*$C$66</f>
        <v>0</v>
      </c>
      <c r="FQO66" s="1366">
        <f t="shared" ref="FQO66" si="10468">FQO59*$C$64*$C$66</f>
        <v>0</v>
      </c>
      <c r="FQQ66" s="1366">
        <f t="shared" ref="FQQ66" si="10469">FQQ59*$C$64*$C$66</f>
        <v>0</v>
      </c>
      <c r="FQS66" s="1366">
        <f t="shared" ref="FQS66" si="10470">FQS59*$C$64*$C$66</f>
        <v>0</v>
      </c>
      <c r="FQU66" s="1366">
        <f t="shared" ref="FQU66" si="10471">FQU59*$C$64*$C$66</f>
        <v>0</v>
      </c>
      <c r="FQW66" s="1366">
        <f t="shared" ref="FQW66" si="10472">FQW59*$C$64*$C$66</f>
        <v>0</v>
      </c>
      <c r="FQY66" s="1366">
        <f t="shared" ref="FQY66" si="10473">FQY59*$C$64*$C$66</f>
        <v>0</v>
      </c>
      <c r="FRA66" s="1366">
        <f t="shared" ref="FRA66" si="10474">FRA59*$C$64*$C$66</f>
        <v>0</v>
      </c>
      <c r="FRC66" s="1366">
        <f t="shared" ref="FRC66" si="10475">FRC59*$C$64*$C$66</f>
        <v>0</v>
      </c>
      <c r="FRE66" s="1366">
        <f t="shared" ref="FRE66" si="10476">FRE59*$C$64*$C$66</f>
        <v>0</v>
      </c>
      <c r="FRG66" s="1366">
        <f t="shared" ref="FRG66" si="10477">FRG59*$C$64*$C$66</f>
        <v>0</v>
      </c>
      <c r="FRI66" s="1366">
        <f t="shared" ref="FRI66" si="10478">FRI59*$C$64*$C$66</f>
        <v>0</v>
      </c>
      <c r="FRK66" s="1366">
        <f t="shared" ref="FRK66" si="10479">FRK59*$C$64*$C$66</f>
        <v>0</v>
      </c>
      <c r="FRM66" s="1366">
        <f t="shared" ref="FRM66" si="10480">FRM59*$C$64*$C$66</f>
        <v>0</v>
      </c>
      <c r="FRO66" s="1366">
        <f t="shared" ref="FRO66" si="10481">FRO59*$C$64*$C$66</f>
        <v>0</v>
      </c>
      <c r="FRQ66" s="1366">
        <f t="shared" ref="FRQ66" si="10482">FRQ59*$C$64*$C$66</f>
        <v>0</v>
      </c>
      <c r="FRS66" s="1366">
        <f t="shared" ref="FRS66" si="10483">FRS59*$C$64*$C$66</f>
        <v>0</v>
      </c>
      <c r="FRU66" s="1366">
        <f t="shared" ref="FRU66" si="10484">FRU59*$C$64*$C$66</f>
        <v>0</v>
      </c>
      <c r="FRW66" s="1366">
        <f t="shared" ref="FRW66" si="10485">FRW59*$C$64*$C$66</f>
        <v>0</v>
      </c>
      <c r="FRY66" s="1366">
        <f t="shared" ref="FRY66" si="10486">FRY59*$C$64*$C$66</f>
        <v>0</v>
      </c>
      <c r="FSA66" s="1366">
        <f t="shared" ref="FSA66" si="10487">FSA59*$C$64*$C$66</f>
        <v>0</v>
      </c>
      <c r="FSC66" s="1366">
        <f t="shared" ref="FSC66" si="10488">FSC59*$C$64*$C$66</f>
        <v>0</v>
      </c>
      <c r="FSE66" s="1366">
        <f t="shared" ref="FSE66" si="10489">FSE59*$C$64*$C$66</f>
        <v>0</v>
      </c>
      <c r="FSG66" s="1366">
        <f t="shared" ref="FSG66" si="10490">FSG59*$C$64*$C$66</f>
        <v>0</v>
      </c>
      <c r="FSI66" s="1366">
        <f t="shared" ref="FSI66" si="10491">FSI59*$C$64*$C$66</f>
        <v>0</v>
      </c>
      <c r="FSK66" s="1366">
        <f t="shared" ref="FSK66" si="10492">FSK59*$C$64*$C$66</f>
        <v>0</v>
      </c>
      <c r="FSM66" s="1366">
        <f t="shared" ref="FSM66" si="10493">FSM59*$C$64*$C$66</f>
        <v>0</v>
      </c>
      <c r="FSO66" s="1366">
        <f t="shared" ref="FSO66" si="10494">FSO59*$C$64*$C$66</f>
        <v>0</v>
      </c>
      <c r="FSQ66" s="1366">
        <f t="shared" ref="FSQ66" si="10495">FSQ59*$C$64*$C$66</f>
        <v>0</v>
      </c>
      <c r="FSS66" s="1366">
        <f t="shared" ref="FSS66" si="10496">FSS59*$C$64*$C$66</f>
        <v>0</v>
      </c>
      <c r="FSU66" s="1366">
        <f t="shared" ref="FSU66" si="10497">FSU59*$C$64*$C$66</f>
        <v>0</v>
      </c>
      <c r="FSW66" s="1366">
        <f t="shared" ref="FSW66" si="10498">FSW59*$C$64*$C$66</f>
        <v>0</v>
      </c>
      <c r="FSY66" s="1366">
        <f t="shared" ref="FSY66" si="10499">FSY59*$C$64*$C$66</f>
        <v>0</v>
      </c>
      <c r="FTA66" s="1366">
        <f t="shared" ref="FTA66" si="10500">FTA59*$C$64*$C$66</f>
        <v>0</v>
      </c>
      <c r="FTC66" s="1366">
        <f t="shared" ref="FTC66" si="10501">FTC59*$C$64*$C$66</f>
        <v>0</v>
      </c>
      <c r="FTE66" s="1366">
        <f t="shared" ref="FTE66" si="10502">FTE59*$C$64*$C$66</f>
        <v>0</v>
      </c>
      <c r="FTG66" s="1366">
        <f t="shared" ref="FTG66" si="10503">FTG59*$C$64*$C$66</f>
        <v>0</v>
      </c>
      <c r="FTI66" s="1366">
        <f t="shared" ref="FTI66" si="10504">FTI59*$C$64*$C$66</f>
        <v>0</v>
      </c>
      <c r="FTK66" s="1366">
        <f t="shared" ref="FTK66" si="10505">FTK59*$C$64*$C$66</f>
        <v>0</v>
      </c>
      <c r="FTM66" s="1366">
        <f t="shared" ref="FTM66" si="10506">FTM59*$C$64*$C$66</f>
        <v>0</v>
      </c>
      <c r="FTO66" s="1366">
        <f t="shared" ref="FTO66" si="10507">FTO59*$C$64*$C$66</f>
        <v>0</v>
      </c>
      <c r="FTQ66" s="1366">
        <f t="shared" ref="FTQ66" si="10508">FTQ59*$C$64*$C$66</f>
        <v>0</v>
      </c>
      <c r="FTS66" s="1366">
        <f t="shared" ref="FTS66" si="10509">FTS59*$C$64*$C$66</f>
        <v>0</v>
      </c>
      <c r="FTU66" s="1366">
        <f t="shared" ref="FTU66" si="10510">FTU59*$C$64*$C$66</f>
        <v>0</v>
      </c>
      <c r="FTW66" s="1366">
        <f t="shared" ref="FTW66" si="10511">FTW59*$C$64*$C$66</f>
        <v>0</v>
      </c>
      <c r="FTY66" s="1366">
        <f t="shared" ref="FTY66" si="10512">FTY59*$C$64*$C$66</f>
        <v>0</v>
      </c>
      <c r="FUA66" s="1366">
        <f t="shared" ref="FUA66" si="10513">FUA59*$C$64*$C$66</f>
        <v>0</v>
      </c>
      <c r="FUC66" s="1366">
        <f t="shared" ref="FUC66" si="10514">FUC59*$C$64*$C$66</f>
        <v>0</v>
      </c>
      <c r="FUE66" s="1366">
        <f t="shared" ref="FUE66" si="10515">FUE59*$C$64*$C$66</f>
        <v>0</v>
      </c>
      <c r="FUG66" s="1366">
        <f t="shared" ref="FUG66" si="10516">FUG59*$C$64*$C$66</f>
        <v>0</v>
      </c>
      <c r="FUI66" s="1366">
        <f t="shared" ref="FUI66" si="10517">FUI59*$C$64*$C$66</f>
        <v>0</v>
      </c>
      <c r="FUK66" s="1366">
        <f t="shared" ref="FUK66" si="10518">FUK59*$C$64*$C$66</f>
        <v>0</v>
      </c>
      <c r="FUM66" s="1366">
        <f t="shared" ref="FUM66" si="10519">FUM59*$C$64*$C$66</f>
        <v>0</v>
      </c>
      <c r="FUO66" s="1366">
        <f t="shared" ref="FUO66" si="10520">FUO59*$C$64*$C$66</f>
        <v>0</v>
      </c>
      <c r="FUQ66" s="1366">
        <f t="shared" ref="FUQ66" si="10521">FUQ59*$C$64*$C$66</f>
        <v>0</v>
      </c>
      <c r="FUS66" s="1366">
        <f t="shared" ref="FUS66" si="10522">FUS59*$C$64*$C$66</f>
        <v>0</v>
      </c>
      <c r="FUU66" s="1366">
        <f t="shared" ref="FUU66" si="10523">FUU59*$C$64*$C$66</f>
        <v>0</v>
      </c>
      <c r="FUW66" s="1366">
        <f t="shared" ref="FUW66" si="10524">FUW59*$C$64*$C$66</f>
        <v>0</v>
      </c>
      <c r="FUY66" s="1366">
        <f t="shared" ref="FUY66" si="10525">FUY59*$C$64*$C$66</f>
        <v>0</v>
      </c>
      <c r="FVA66" s="1366">
        <f t="shared" ref="FVA66" si="10526">FVA59*$C$64*$C$66</f>
        <v>0</v>
      </c>
      <c r="FVC66" s="1366">
        <f t="shared" ref="FVC66" si="10527">FVC59*$C$64*$C$66</f>
        <v>0</v>
      </c>
      <c r="FVE66" s="1366">
        <f t="shared" ref="FVE66" si="10528">FVE59*$C$64*$C$66</f>
        <v>0</v>
      </c>
      <c r="FVG66" s="1366">
        <f t="shared" ref="FVG66" si="10529">FVG59*$C$64*$C$66</f>
        <v>0</v>
      </c>
      <c r="FVI66" s="1366">
        <f t="shared" ref="FVI66" si="10530">FVI59*$C$64*$C$66</f>
        <v>0</v>
      </c>
      <c r="FVK66" s="1366">
        <f t="shared" ref="FVK66" si="10531">FVK59*$C$64*$C$66</f>
        <v>0</v>
      </c>
      <c r="FVM66" s="1366">
        <f t="shared" ref="FVM66" si="10532">FVM59*$C$64*$C$66</f>
        <v>0</v>
      </c>
      <c r="FVO66" s="1366">
        <f t="shared" ref="FVO66" si="10533">FVO59*$C$64*$C$66</f>
        <v>0</v>
      </c>
      <c r="FVQ66" s="1366">
        <f t="shared" ref="FVQ66" si="10534">FVQ59*$C$64*$C$66</f>
        <v>0</v>
      </c>
      <c r="FVS66" s="1366">
        <f t="shared" ref="FVS66" si="10535">FVS59*$C$64*$C$66</f>
        <v>0</v>
      </c>
      <c r="FVU66" s="1366">
        <f t="shared" ref="FVU66" si="10536">FVU59*$C$64*$C$66</f>
        <v>0</v>
      </c>
      <c r="FVW66" s="1366">
        <f t="shared" ref="FVW66" si="10537">FVW59*$C$64*$C$66</f>
        <v>0</v>
      </c>
      <c r="FVY66" s="1366">
        <f t="shared" ref="FVY66" si="10538">FVY59*$C$64*$C$66</f>
        <v>0</v>
      </c>
      <c r="FWA66" s="1366">
        <f t="shared" ref="FWA66" si="10539">FWA59*$C$64*$C$66</f>
        <v>0</v>
      </c>
      <c r="FWC66" s="1366">
        <f t="shared" ref="FWC66" si="10540">FWC59*$C$64*$C$66</f>
        <v>0</v>
      </c>
      <c r="FWE66" s="1366">
        <f t="shared" ref="FWE66" si="10541">FWE59*$C$64*$C$66</f>
        <v>0</v>
      </c>
      <c r="FWG66" s="1366">
        <f t="shared" ref="FWG66" si="10542">FWG59*$C$64*$C$66</f>
        <v>0</v>
      </c>
      <c r="FWI66" s="1366">
        <f t="shared" ref="FWI66" si="10543">FWI59*$C$64*$C$66</f>
        <v>0</v>
      </c>
      <c r="FWK66" s="1366">
        <f t="shared" ref="FWK66" si="10544">FWK59*$C$64*$C$66</f>
        <v>0</v>
      </c>
      <c r="FWM66" s="1366">
        <f t="shared" ref="FWM66" si="10545">FWM59*$C$64*$C$66</f>
        <v>0</v>
      </c>
      <c r="FWO66" s="1366">
        <f t="shared" ref="FWO66" si="10546">FWO59*$C$64*$C$66</f>
        <v>0</v>
      </c>
      <c r="FWQ66" s="1366">
        <f t="shared" ref="FWQ66" si="10547">FWQ59*$C$64*$C$66</f>
        <v>0</v>
      </c>
      <c r="FWS66" s="1366">
        <f t="shared" ref="FWS66" si="10548">FWS59*$C$64*$C$66</f>
        <v>0</v>
      </c>
      <c r="FWU66" s="1366">
        <f t="shared" ref="FWU66" si="10549">FWU59*$C$64*$C$66</f>
        <v>0</v>
      </c>
      <c r="FWW66" s="1366">
        <f t="shared" ref="FWW66" si="10550">FWW59*$C$64*$C$66</f>
        <v>0</v>
      </c>
      <c r="FWY66" s="1366">
        <f t="shared" ref="FWY66" si="10551">FWY59*$C$64*$C$66</f>
        <v>0</v>
      </c>
      <c r="FXA66" s="1366">
        <f t="shared" ref="FXA66" si="10552">FXA59*$C$64*$C$66</f>
        <v>0</v>
      </c>
      <c r="FXC66" s="1366">
        <f t="shared" ref="FXC66" si="10553">FXC59*$C$64*$C$66</f>
        <v>0</v>
      </c>
      <c r="FXE66" s="1366">
        <f t="shared" ref="FXE66" si="10554">FXE59*$C$64*$C$66</f>
        <v>0</v>
      </c>
      <c r="FXG66" s="1366">
        <f t="shared" ref="FXG66" si="10555">FXG59*$C$64*$C$66</f>
        <v>0</v>
      </c>
      <c r="FXI66" s="1366">
        <f t="shared" ref="FXI66" si="10556">FXI59*$C$64*$C$66</f>
        <v>0</v>
      </c>
      <c r="FXK66" s="1366">
        <f t="shared" ref="FXK66" si="10557">FXK59*$C$64*$C$66</f>
        <v>0</v>
      </c>
      <c r="FXM66" s="1366">
        <f t="shared" ref="FXM66" si="10558">FXM59*$C$64*$C$66</f>
        <v>0</v>
      </c>
      <c r="FXO66" s="1366">
        <f t="shared" ref="FXO66" si="10559">FXO59*$C$64*$C$66</f>
        <v>0</v>
      </c>
      <c r="FXQ66" s="1366">
        <f t="shared" ref="FXQ66" si="10560">FXQ59*$C$64*$C$66</f>
        <v>0</v>
      </c>
      <c r="FXS66" s="1366">
        <f t="shared" ref="FXS66" si="10561">FXS59*$C$64*$C$66</f>
        <v>0</v>
      </c>
      <c r="FXU66" s="1366">
        <f t="shared" ref="FXU66" si="10562">FXU59*$C$64*$C$66</f>
        <v>0</v>
      </c>
      <c r="FXW66" s="1366">
        <f t="shared" ref="FXW66" si="10563">FXW59*$C$64*$C$66</f>
        <v>0</v>
      </c>
      <c r="FXY66" s="1366">
        <f t="shared" ref="FXY66" si="10564">FXY59*$C$64*$C$66</f>
        <v>0</v>
      </c>
      <c r="FYA66" s="1366">
        <f t="shared" ref="FYA66" si="10565">FYA59*$C$64*$C$66</f>
        <v>0</v>
      </c>
      <c r="FYC66" s="1366">
        <f t="shared" ref="FYC66" si="10566">FYC59*$C$64*$C$66</f>
        <v>0</v>
      </c>
      <c r="FYE66" s="1366">
        <f t="shared" ref="FYE66" si="10567">FYE59*$C$64*$C$66</f>
        <v>0</v>
      </c>
      <c r="FYG66" s="1366">
        <f t="shared" ref="FYG66" si="10568">FYG59*$C$64*$C$66</f>
        <v>0</v>
      </c>
      <c r="FYI66" s="1366">
        <f t="shared" ref="FYI66" si="10569">FYI59*$C$64*$C$66</f>
        <v>0</v>
      </c>
      <c r="FYK66" s="1366">
        <f t="shared" ref="FYK66" si="10570">FYK59*$C$64*$C$66</f>
        <v>0</v>
      </c>
      <c r="FYM66" s="1366">
        <f t="shared" ref="FYM66" si="10571">FYM59*$C$64*$C$66</f>
        <v>0</v>
      </c>
      <c r="FYO66" s="1366">
        <f t="shared" ref="FYO66" si="10572">FYO59*$C$64*$C$66</f>
        <v>0</v>
      </c>
      <c r="FYQ66" s="1366">
        <f t="shared" ref="FYQ66" si="10573">FYQ59*$C$64*$C$66</f>
        <v>0</v>
      </c>
      <c r="FYS66" s="1366">
        <f t="shared" ref="FYS66" si="10574">FYS59*$C$64*$C$66</f>
        <v>0</v>
      </c>
      <c r="FYU66" s="1366">
        <f t="shared" ref="FYU66" si="10575">FYU59*$C$64*$C$66</f>
        <v>0</v>
      </c>
      <c r="FYW66" s="1366">
        <f t="shared" ref="FYW66" si="10576">FYW59*$C$64*$C$66</f>
        <v>0</v>
      </c>
      <c r="FYY66" s="1366">
        <f t="shared" ref="FYY66" si="10577">FYY59*$C$64*$C$66</f>
        <v>0</v>
      </c>
      <c r="FZA66" s="1366">
        <f t="shared" ref="FZA66" si="10578">FZA59*$C$64*$C$66</f>
        <v>0</v>
      </c>
      <c r="FZC66" s="1366">
        <f t="shared" ref="FZC66" si="10579">FZC59*$C$64*$C$66</f>
        <v>0</v>
      </c>
      <c r="FZE66" s="1366">
        <f t="shared" ref="FZE66" si="10580">FZE59*$C$64*$C$66</f>
        <v>0</v>
      </c>
      <c r="FZG66" s="1366">
        <f t="shared" ref="FZG66" si="10581">FZG59*$C$64*$C$66</f>
        <v>0</v>
      </c>
      <c r="FZI66" s="1366">
        <f t="shared" ref="FZI66" si="10582">FZI59*$C$64*$C$66</f>
        <v>0</v>
      </c>
      <c r="FZK66" s="1366">
        <f t="shared" ref="FZK66" si="10583">FZK59*$C$64*$C$66</f>
        <v>0</v>
      </c>
      <c r="FZM66" s="1366">
        <f t="shared" ref="FZM66" si="10584">FZM59*$C$64*$C$66</f>
        <v>0</v>
      </c>
      <c r="FZO66" s="1366">
        <f t="shared" ref="FZO66" si="10585">FZO59*$C$64*$C$66</f>
        <v>0</v>
      </c>
      <c r="FZQ66" s="1366">
        <f t="shared" ref="FZQ66" si="10586">FZQ59*$C$64*$C$66</f>
        <v>0</v>
      </c>
      <c r="FZS66" s="1366">
        <f t="shared" ref="FZS66" si="10587">FZS59*$C$64*$C$66</f>
        <v>0</v>
      </c>
      <c r="FZU66" s="1366">
        <f t="shared" ref="FZU66" si="10588">FZU59*$C$64*$C$66</f>
        <v>0</v>
      </c>
      <c r="FZW66" s="1366">
        <f t="shared" ref="FZW66" si="10589">FZW59*$C$64*$C$66</f>
        <v>0</v>
      </c>
      <c r="FZY66" s="1366">
        <f t="shared" ref="FZY66" si="10590">FZY59*$C$64*$C$66</f>
        <v>0</v>
      </c>
      <c r="GAA66" s="1366">
        <f t="shared" ref="GAA66" si="10591">GAA59*$C$64*$C$66</f>
        <v>0</v>
      </c>
      <c r="GAC66" s="1366">
        <f t="shared" ref="GAC66" si="10592">GAC59*$C$64*$C$66</f>
        <v>0</v>
      </c>
      <c r="GAE66" s="1366">
        <f t="shared" ref="GAE66" si="10593">GAE59*$C$64*$C$66</f>
        <v>0</v>
      </c>
      <c r="GAG66" s="1366">
        <f t="shared" ref="GAG66" si="10594">GAG59*$C$64*$C$66</f>
        <v>0</v>
      </c>
      <c r="GAI66" s="1366">
        <f t="shared" ref="GAI66" si="10595">GAI59*$C$64*$C$66</f>
        <v>0</v>
      </c>
      <c r="GAK66" s="1366">
        <f t="shared" ref="GAK66" si="10596">GAK59*$C$64*$C$66</f>
        <v>0</v>
      </c>
      <c r="GAM66" s="1366">
        <f t="shared" ref="GAM66" si="10597">GAM59*$C$64*$C$66</f>
        <v>0</v>
      </c>
      <c r="GAO66" s="1366">
        <f t="shared" ref="GAO66" si="10598">GAO59*$C$64*$C$66</f>
        <v>0</v>
      </c>
      <c r="GAQ66" s="1366">
        <f t="shared" ref="GAQ66" si="10599">GAQ59*$C$64*$C$66</f>
        <v>0</v>
      </c>
      <c r="GAS66" s="1366">
        <f t="shared" ref="GAS66" si="10600">GAS59*$C$64*$C$66</f>
        <v>0</v>
      </c>
      <c r="GAU66" s="1366">
        <f t="shared" ref="GAU66" si="10601">GAU59*$C$64*$C$66</f>
        <v>0</v>
      </c>
      <c r="GAW66" s="1366">
        <f t="shared" ref="GAW66" si="10602">GAW59*$C$64*$C$66</f>
        <v>0</v>
      </c>
      <c r="GAY66" s="1366">
        <f t="shared" ref="GAY66" si="10603">GAY59*$C$64*$C$66</f>
        <v>0</v>
      </c>
      <c r="GBA66" s="1366">
        <f t="shared" ref="GBA66" si="10604">GBA59*$C$64*$C$66</f>
        <v>0</v>
      </c>
      <c r="GBC66" s="1366">
        <f t="shared" ref="GBC66" si="10605">GBC59*$C$64*$C$66</f>
        <v>0</v>
      </c>
      <c r="GBE66" s="1366">
        <f t="shared" ref="GBE66" si="10606">GBE59*$C$64*$C$66</f>
        <v>0</v>
      </c>
      <c r="GBG66" s="1366">
        <f t="shared" ref="GBG66" si="10607">GBG59*$C$64*$C$66</f>
        <v>0</v>
      </c>
      <c r="GBI66" s="1366">
        <f t="shared" ref="GBI66" si="10608">GBI59*$C$64*$C$66</f>
        <v>0</v>
      </c>
      <c r="GBK66" s="1366">
        <f t="shared" ref="GBK66" si="10609">GBK59*$C$64*$C$66</f>
        <v>0</v>
      </c>
      <c r="GBM66" s="1366">
        <f t="shared" ref="GBM66" si="10610">GBM59*$C$64*$C$66</f>
        <v>0</v>
      </c>
      <c r="GBO66" s="1366">
        <f t="shared" ref="GBO66" si="10611">GBO59*$C$64*$C$66</f>
        <v>0</v>
      </c>
      <c r="GBQ66" s="1366">
        <f t="shared" ref="GBQ66" si="10612">GBQ59*$C$64*$C$66</f>
        <v>0</v>
      </c>
      <c r="GBS66" s="1366">
        <f t="shared" ref="GBS66" si="10613">GBS59*$C$64*$C$66</f>
        <v>0</v>
      </c>
      <c r="GBU66" s="1366">
        <f t="shared" ref="GBU66" si="10614">GBU59*$C$64*$C$66</f>
        <v>0</v>
      </c>
      <c r="GBW66" s="1366">
        <f t="shared" ref="GBW66" si="10615">GBW59*$C$64*$C$66</f>
        <v>0</v>
      </c>
      <c r="GBY66" s="1366">
        <f t="shared" ref="GBY66" si="10616">GBY59*$C$64*$C$66</f>
        <v>0</v>
      </c>
      <c r="GCA66" s="1366">
        <f t="shared" ref="GCA66" si="10617">GCA59*$C$64*$C$66</f>
        <v>0</v>
      </c>
      <c r="GCC66" s="1366">
        <f t="shared" ref="GCC66" si="10618">GCC59*$C$64*$C$66</f>
        <v>0</v>
      </c>
      <c r="GCE66" s="1366">
        <f t="shared" ref="GCE66" si="10619">GCE59*$C$64*$C$66</f>
        <v>0</v>
      </c>
      <c r="GCG66" s="1366">
        <f t="shared" ref="GCG66" si="10620">GCG59*$C$64*$C$66</f>
        <v>0</v>
      </c>
      <c r="GCI66" s="1366">
        <f t="shared" ref="GCI66" si="10621">GCI59*$C$64*$C$66</f>
        <v>0</v>
      </c>
      <c r="GCK66" s="1366">
        <f t="shared" ref="GCK66" si="10622">GCK59*$C$64*$C$66</f>
        <v>0</v>
      </c>
      <c r="GCM66" s="1366">
        <f t="shared" ref="GCM66" si="10623">GCM59*$C$64*$C$66</f>
        <v>0</v>
      </c>
      <c r="GCO66" s="1366">
        <f t="shared" ref="GCO66" si="10624">GCO59*$C$64*$C$66</f>
        <v>0</v>
      </c>
      <c r="GCQ66" s="1366">
        <f t="shared" ref="GCQ66" si="10625">GCQ59*$C$64*$C$66</f>
        <v>0</v>
      </c>
      <c r="GCS66" s="1366">
        <f t="shared" ref="GCS66" si="10626">GCS59*$C$64*$C$66</f>
        <v>0</v>
      </c>
      <c r="GCU66" s="1366">
        <f t="shared" ref="GCU66" si="10627">GCU59*$C$64*$C$66</f>
        <v>0</v>
      </c>
      <c r="GCW66" s="1366">
        <f t="shared" ref="GCW66" si="10628">GCW59*$C$64*$C$66</f>
        <v>0</v>
      </c>
      <c r="GCY66" s="1366">
        <f t="shared" ref="GCY66" si="10629">GCY59*$C$64*$C$66</f>
        <v>0</v>
      </c>
      <c r="GDA66" s="1366">
        <f t="shared" ref="GDA66" si="10630">GDA59*$C$64*$C$66</f>
        <v>0</v>
      </c>
      <c r="GDC66" s="1366">
        <f t="shared" ref="GDC66" si="10631">GDC59*$C$64*$C$66</f>
        <v>0</v>
      </c>
      <c r="GDE66" s="1366">
        <f t="shared" ref="GDE66" si="10632">GDE59*$C$64*$C$66</f>
        <v>0</v>
      </c>
      <c r="GDG66" s="1366">
        <f t="shared" ref="GDG66" si="10633">GDG59*$C$64*$C$66</f>
        <v>0</v>
      </c>
      <c r="GDI66" s="1366">
        <f t="shared" ref="GDI66" si="10634">GDI59*$C$64*$C$66</f>
        <v>0</v>
      </c>
      <c r="GDK66" s="1366">
        <f t="shared" ref="GDK66" si="10635">GDK59*$C$64*$C$66</f>
        <v>0</v>
      </c>
      <c r="GDM66" s="1366">
        <f t="shared" ref="GDM66" si="10636">GDM59*$C$64*$C$66</f>
        <v>0</v>
      </c>
      <c r="GDO66" s="1366">
        <f t="shared" ref="GDO66" si="10637">GDO59*$C$64*$C$66</f>
        <v>0</v>
      </c>
      <c r="GDQ66" s="1366">
        <f t="shared" ref="GDQ66" si="10638">GDQ59*$C$64*$C$66</f>
        <v>0</v>
      </c>
      <c r="GDS66" s="1366">
        <f t="shared" ref="GDS66" si="10639">GDS59*$C$64*$C$66</f>
        <v>0</v>
      </c>
      <c r="GDU66" s="1366">
        <f t="shared" ref="GDU66" si="10640">GDU59*$C$64*$C$66</f>
        <v>0</v>
      </c>
      <c r="GDW66" s="1366">
        <f t="shared" ref="GDW66" si="10641">GDW59*$C$64*$C$66</f>
        <v>0</v>
      </c>
      <c r="GDY66" s="1366">
        <f t="shared" ref="GDY66" si="10642">GDY59*$C$64*$C$66</f>
        <v>0</v>
      </c>
      <c r="GEA66" s="1366">
        <f t="shared" ref="GEA66" si="10643">GEA59*$C$64*$C$66</f>
        <v>0</v>
      </c>
      <c r="GEC66" s="1366">
        <f t="shared" ref="GEC66" si="10644">GEC59*$C$64*$C$66</f>
        <v>0</v>
      </c>
      <c r="GEE66" s="1366">
        <f t="shared" ref="GEE66" si="10645">GEE59*$C$64*$C$66</f>
        <v>0</v>
      </c>
      <c r="GEG66" s="1366">
        <f t="shared" ref="GEG66" si="10646">GEG59*$C$64*$C$66</f>
        <v>0</v>
      </c>
      <c r="GEI66" s="1366">
        <f t="shared" ref="GEI66" si="10647">GEI59*$C$64*$C$66</f>
        <v>0</v>
      </c>
      <c r="GEK66" s="1366">
        <f t="shared" ref="GEK66" si="10648">GEK59*$C$64*$C$66</f>
        <v>0</v>
      </c>
      <c r="GEM66" s="1366">
        <f t="shared" ref="GEM66" si="10649">GEM59*$C$64*$C$66</f>
        <v>0</v>
      </c>
      <c r="GEO66" s="1366">
        <f t="shared" ref="GEO66" si="10650">GEO59*$C$64*$C$66</f>
        <v>0</v>
      </c>
      <c r="GEQ66" s="1366">
        <f t="shared" ref="GEQ66" si="10651">GEQ59*$C$64*$C$66</f>
        <v>0</v>
      </c>
      <c r="GES66" s="1366">
        <f t="shared" ref="GES66" si="10652">GES59*$C$64*$C$66</f>
        <v>0</v>
      </c>
      <c r="GEU66" s="1366">
        <f t="shared" ref="GEU66" si="10653">GEU59*$C$64*$C$66</f>
        <v>0</v>
      </c>
      <c r="GEW66" s="1366">
        <f t="shared" ref="GEW66" si="10654">GEW59*$C$64*$C$66</f>
        <v>0</v>
      </c>
      <c r="GEY66" s="1366">
        <f t="shared" ref="GEY66" si="10655">GEY59*$C$64*$C$66</f>
        <v>0</v>
      </c>
      <c r="GFA66" s="1366">
        <f t="shared" ref="GFA66" si="10656">GFA59*$C$64*$C$66</f>
        <v>0</v>
      </c>
      <c r="GFC66" s="1366">
        <f t="shared" ref="GFC66" si="10657">GFC59*$C$64*$C$66</f>
        <v>0</v>
      </c>
      <c r="GFE66" s="1366">
        <f t="shared" ref="GFE66" si="10658">GFE59*$C$64*$C$66</f>
        <v>0</v>
      </c>
      <c r="GFG66" s="1366">
        <f t="shared" ref="GFG66" si="10659">GFG59*$C$64*$C$66</f>
        <v>0</v>
      </c>
      <c r="GFI66" s="1366">
        <f t="shared" ref="GFI66" si="10660">GFI59*$C$64*$C$66</f>
        <v>0</v>
      </c>
      <c r="GFK66" s="1366">
        <f t="shared" ref="GFK66" si="10661">GFK59*$C$64*$C$66</f>
        <v>0</v>
      </c>
      <c r="GFM66" s="1366">
        <f t="shared" ref="GFM66" si="10662">GFM59*$C$64*$C$66</f>
        <v>0</v>
      </c>
      <c r="GFO66" s="1366">
        <f t="shared" ref="GFO66" si="10663">GFO59*$C$64*$C$66</f>
        <v>0</v>
      </c>
      <c r="GFQ66" s="1366">
        <f t="shared" ref="GFQ66" si="10664">GFQ59*$C$64*$C$66</f>
        <v>0</v>
      </c>
      <c r="GFS66" s="1366">
        <f t="shared" ref="GFS66" si="10665">GFS59*$C$64*$C$66</f>
        <v>0</v>
      </c>
      <c r="GFU66" s="1366">
        <f t="shared" ref="GFU66" si="10666">GFU59*$C$64*$C$66</f>
        <v>0</v>
      </c>
      <c r="GFW66" s="1366">
        <f t="shared" ref="GFW66" si="10667">GFW59*$C$64*$C$66</f>
        <v>0</v>
      </c>
      <c r="GFY66" s="1366">
        <f t="shared" ref="GFY66" si="10668">GFY59*$C$64*$C$66</f>
        <v>0</v>
      </c>
      <c r="GGA66" s="1366">
        <f t="shared" ref="GGA66" si="10669">GGA59*$C$64*$C$66</f>
        <v>0</v>
      </c>
      <c r="GGC66" s="1366">
        <f t="shared" ref="GGC66" si="10670">GGC59*$C$64*$C$66</f>
        <v>0</v>
      </c>
      <c r="GGE66" s="1366">
        <f t="shared" ref="GGE66" si="10671">GGE59*$C$64*$C$66</f>
        <v>0</v>
      </c>
      <c r="GGG66" s="1366">
        <f t="shared" ref="GGG66" si="10672">GGG59*$C$64*$C$66</f>
        <v>0</v>
      </c>
      <c r="GGI66" s="1366">
        <f t="shared" ref="GGI66" si="10673">GGI59*$C$64*$C$66</f>
        <v>0</v>
      </c>
      <c r="GGK66" s="1366">
        <f t="shared" ref="GGK66" si="10674">GGK59*$C$64*$C$66</f>
        <v>0</v>
      </c>
      <c r="GGM66" s="1366">
        <f t="shared" ref="GGM66" si="10675">GGM59*$C$64*$C$66</f>
        <v>0</v>
      </c>
      <c r="GGO66" s="1366">
        <f t="shared" ref="GGO66" si="10676">GGO59*$C$64*$C$66</f>
        <v>0</v>
      </c>
      <c r="GGQ66" s="1366">
        <f t="shared" ref="GGQ66" si="10677">GGQ59*$C$64*$C$66</f>
        <v>0</v>
      </c>
      <c r="GGS66" s="1366">
        <f t="shared" ref="GGS66" si="10678">GGS59*$C$64*$C$66</f>
        <v>0</v>
      </c>
      <c r="GGU66" s="1366">
        <f t="shared" ref="GGU66" si="10679">GGU59*$C$64*$C$66</f>
        <v>0</v>
      </c>
      <c r="GGW66" s="1366">
        <f t="shared" ref="GGW66" si="10680">GGW59*$C$64*$C$66</f>
        <v>0</v>
      </c>
      <c r="GGY66" s="1366">
        <f t="shared" ref="GGY66" si="10681">GGY59*$C$64*$C$66</f>
        <v>0</v>
      </c>
      <c r="GHA66" s="1366">
        <f t="shared" ref="GHA66" si="10682">GHA59*$C$64*$C$66</f>
        <v>0</v>
      </c>
      <c r="GHC66" s="1366">
        <f t="shared" ref="GHC66" si="10683">GHC59*$C$64*$C$66</f>
        <v>0</v>
      </c>
      <c r="GHE66" s="1366">
        <f t="shared" ref="GHE66" si="10684">GHE59*$C$64*$C$66</f>
        <v>0</v>
      </c>
      <c r="GHG66" s="1366">
        <f t="shared" ref="GHG66" si="10685">GHG59*$C$64*$C$66</f>
        <v>0</v>
      </c>
      <c r="GHI66" s="1366">
        <f t="shared" ref="GHI66" si="10686">GHI59*$C$64*$C$66</f>
        <v>0</v>
      </c>
      <c r="GHK66" s="1366">
        <f t="shared" ref="GHK66" si="10687">GHK59*$C$64*$C$66</f>
        <v>0</v>
      </c>
      <c r="GHM66" s="1366">
        <f t="shared" ref="GHM66" si="10688">GHM59*$C$64*$C$66</f>
        <v>0</v>
      </c>
      <c r="GHO66" s="1366">
        <f t="shared" ref="GHO66" si="10689">GHO59*$C$64*$C$66</f>
        <v>0</v>
      </c>
      <c r="GHQ66" s="1366">
        <f t="shared" ref="GHQ66" si="10690">GHQ59*$C$64*$C$66</f>
        <v>0</v>
      </c>
      <c r="GHS66" s="1366">
        <f t="shared" ref="GHS66" si="10691">GHS59*$C$64*$C$66</f>
        <v>0</v>
      </c>
      <c r="GHU66" s="1366">
        <f t="shared" ref="GHU66" si="10692">GHU59*$C$64*$C$66</f>
        <v>0</v>
      </c>
      <c r="GHW66" s="1366">
        <f t="shared" ref="GHW66" si="10693">GHW59*$C$64*$C$66</f>
        <v>0</v>
      </c>
      <c r="GHY66" s="1366">
        <f t="shared" ref="GHY66" si="10694">GHY59*$C$64*$C$66</f>
        <v>0</v>
      </c>
      <c r="GIA66" s="1366">
        <f t="shared" ref="GIA66" si="10695">GIA59*$C$64*$C$66</f>
        <v>0</v>
      </c>
      <c r="GIC66" s="1366">
        <f t="shared" ref="GIC66" si="10696">GIC59*$C$64*$C$66</f>
        <v>0</v>
      </c>
      <c r="GIE66" s="1366">
        <f t="shared" ref="GIE66" si="10697">GIE59*$C$64*$C$66</f>
        <v>0</v>
      </c>
      <c r="GIG66" s="1366">
        <f t="shared" ref="GIG66" si="10698">GIG59*$C$64*$C$66</f>
        <v>0</v>
      </c>
      <c r="GII66" s="1366">
        <f t="shared" ref="GII66" si="10699">GII59*$C$64*$C$66</f>
        <v>0</v>
      </c>
      <c r="GIK66" s="1366">
        <f t="shared" ref="GIK66" si="10700">GIK59*$C$64*$C$66</f>
        <v>0</v>
      </c>
      <c r="GIM66" s="1366">
        <f t="shared" ref="GIM66" si="10701">GIM59*$C$64*$C$66</f>
        <v>0</v>
      </c>
      <c r="GIO66" s="1366">
        <f t="shared" ref="GIO66" si="10702">GIO59*$C$64*$C$66</f>
        <v>0</v>
      </c>
      <c r="GIQ66" s="1366">
        <f t="shared" ref="GIQ66" si="10703">GIQ59*$C$64*$C$66</f>
        <v>0</v>
      </c>
      <c r="GIS66" s="1366">
        <f t="shared" ref="GIS66" si="10704">GIS59*$C$64*$C$66</f>
        <v>0</v>
      </c>
      <c r="GIU66" s="1366">
        <f t="shared" ref="GIU66" si="10705">GIU59*$C$64*$C$66</f>
        <v>0</v>
      </c>
      <c r="GIW66" s="1366">
        <f t="shared" ref="GIW66" si="10706">GIW59*$C$64*$C$66</f>
        <v>0</v>
      </c>
      <c r="GIY66" s="1366">
        <f t="shared" ref="GIY66" si="10707">GIY59*$C$64*$C$66</f>
        <v>0</v>
      </c>
      <c r="GJA66" s="1366">
        <f t="shared" ref="GJA66" si="10708">GJA59*$C$64*$C$66</f>
        <v>0</v>
      </c>
      <c r="GJC66" s="1366">
        <f t="shared" ref="GJC66" si="10709">GJC59*$C$64*$C$66</f>
        <v>0</v>
      </c>
      <c r="GJE66" s="1366">
        <f t="shared" ref="GJE66" si="10710">GJE59*$C$64*$C$66</f>
        <v>0</v>
      </c>
      <c r="GJG66" s="1366">
        <f t="shared" ref="GJG66" si="10711">GJG59*$C$64*$C$66</f>
        <v>0</v>
      </c>
      <c r="GJI66" s="1366">
        <f t="shared" ref="GJI66" si="10712">GJI59*$C$64*$C$66</f>
        <v>0</v>
      </c>
      <c r="GJK66" s="1366">
        <f t="shared" ref="GJK66" si="10713">GJK59*$C$64*$C$66</f>
        <v>0</v>
      </c>
      <c r="GJM66" s="1366">
        <f t="shared" ref="GJM66" si="10714">GJM59*$C$64*$C$66</f>
        <v>0</v>
      </c>
      <c r="GJO66" s="1366">
        <f t="shared" ref="GJO66" si="10715">GJO59*$C$64*$C$66</f>
        <v>0</v>
      </c>
      <c r="GJQ66" s="1366">
        <f t="shared" ref="GJQ66" si="10716">GJQ59*$C$64*$C$66</f>
        <v>0</v>
      </c>
      <c r="GJS66" s="1366">
        <f t="shared" ref="GJS66" si="10717">GJS59*$C$64*$C$66</f>
        <v>0</v>
      </c>
      <c r="GJU66" s="1366">
        <f t="shared" ref="GJU66" si="10718">GJU59*$C$64*$C$66</f>
        <v>0</v>
      </c>
      <c r="GJW66" s="1366">
        <f t="shared" ref="GJW66" si="10719">GJW59*$C$64*$C$66</f>
        <v>0</v>
      </c>
      <c r="GJY66" s="1366">
        <f t="shared" ref="GJY66" si="10720">GJY59*$C$64*$C$66</f>
        <v>0</v>
      </c>
      <c r="GKA66" s="1366">
        <f t="shared" ref="GKA66" si="10721">GKA59*$C$64*$C$66</f>
        <v>0</v>
      </c>
      <c r="GKC66" s="1366">
        <f t="shared" ref="GKC66" si="10722">GKC59*$C$64*$C$66</f>
        <v>0</v>
      </c>
      <c r="GKE66" s="1366">
        <f t="shared" ref="GKE66" si="10723">GKE59*$C$64*$C$66</f>
        <v>0</v>
      </c>
      <c r="GKG66" s="1366">
        <f t="shared" ref="GKG66" si="10724">GKG59*$C$64*$C$66</f>
        <v>0</v>
      </c>
      <c r="GKI66" s="1366">
        <f t="shared" ref="GKI66" si="10725">GKI59*$C$64*$C$66</f>
        <v>0</v>
      </c>
      <c r="GKK66" s="1366">
        <f t="shared" ref="GKK66" si="10726">GKK59*$C$64*$C$66</f>
        <v>0</v>
      </c>
      <c r="GKM66" s="1366">
        <f t="shared" ref="GKM66" si="10727">GKM59*$C$64*$C$66</f>
        <v>0</v>
      </c>
      <c r="GKO66" s="1366">
        <f t="shared" ref="GKO66" si="10728">GKO59*$C$64*$C$66</f>
        <v>0</v>
      </c>
      <c r="GKQ66" s="1366">
        <f t="shared" ref="GKQ66" si="10729">GKQ59*$C$64*$C$66</f>
        <v>0</v>
      </c>
      <c r="GKS66" s="1366">
        <f t="shared" ref="GKS66" si="10730">GKS59*$C$64*$C$66</f>
        <v>0</v>
      </c>
      <c r="GKU66" s="1366">
        <f t="shared" ref="GKU66" si="10731">GKU59*$C$64*$C$66</f>
        <v>0</v>
      </c>
      <c r="GKW66" s="1366">
        <f t="shared" ref="GKW66" si="10732">GKW59*$C$64*$C$66</f>
        <v>0</v>
      </c>
      <c r="GKY66" s="1366">
        <f t="shared" ref="GKY66" si="10733">GKY59*$C$64*$C$66</f>
        <v>0</v>
      </c>
      <c r="GLA66" s="1366">
        <f t="shared" ref="GLA66" si="10734">GLA59*$C$64*$C$66</f>
        <v>0</v>
      </c>
      <c r="GLC66" s="1366">
        <f t="shared" ref="GLC66" si="10735">GLC59*$C$64*$C$66</f>
        <v>0</v>
      </c>
      <c r="GLE66" s="1366">
        <f t="shared" ref="GLE66" si="10736">GLE59*$C$64*$C$66</f>
        <v>0</v>
      </c>
      <c r="GLG66" s="1366">
        <f t="shared" ref="GLG66" si="10737">GLG59*$C$64*$C$66</f>
        <v>0</v>
      </c>
      <c r="GLI66" s="1366">
        <f t="shared" ref="GLI66" si="10738">GLI59*$C$64*$C$66</f>
        <v>0</v>
      </c>
      <c r="GLK66" s="1366">
        <f t="shared" ref="GLK66" si="10739">GLK59*$C$64*$C$66</f>
        <v>0</v>
      </c>
      <c r="GLM66" s="1366">
        <f t="shared" ref="GLM66" si="10740">GLM59*$C$64*$C$66</f>
        <v>0</v>
      </c>
      <c r="GLO66" s="1366">
        <f t="shared" ref="GLO66" si="10741">GLO59*$C$64*$C$66</f>
        <v>0</v>
      </c>
      <c r="GLQ66" s="1366">
        <f t="shared" ref="GLQ66" si="10742">GLQ59*$C$64*$C$66</f>
        <v>0</v>
      </c>
      <c r="GLS66" s="1366">
        <f t="shared" ref="GLS66" si="10743">GLS59*$C$64*$C$66</f>
        <v>0</v>
      </c>
      <c r="GLU66" s="1366">
        <f t="shared" ref="GLU66" si="10744">GLU59*$C$64*$C$66</f>
        <v>0</v>
      </c>
      <c r="GLW66" s="1366">
        <f t="shared" ref="GLW66" si="10745">GLW59*$C$64*$C$66</f>
        <v>0</v>
      </c>
      <c r="GLY66" s="1366">
        <f t="shared" ref="GLY66" si="10746">GLY59*$C$64*$C$66</f>
        <v>0</v>
      </c>
      <c r="GMA66" s="1366">
        <f t="shared" ref="GMA66" si="10747">GMA59*$C$64*$C$66</f>
        <v>0</v>
      </c>
      <c r="GMC66" s="1366">
        <f t="shared" ref="GMC66" si="10748">GMC59*$C$64*$C$66</f>
        <v>0</v>
      </c>
      <c r="GME66" s="1366">
        <f t="shared" ref="GME66" si="10749">GME59*$C$64*$C$66</f>
        <v>0</v>
      </c>
      <c r="GMG66" s="1366">
        <f t="shared" ref="GMG66" si="10750">GMG59*$C$64*$C$66</f>
        <v>0</v>
      </c>
      <c r="GMI66" s="1366">
        <f t="shared" ref="GMI66" si="10751">GMI59*$C$64*$C$66</f>
        <v>0</v>
      </c>
      <c r="GMK66" s="1366">
        <f t="shared" ref="GMK66" si="10752">GMK59*$C$64*$C$66</f>
        <v>0</v>
      </c>
      <c r="GMM66" s="1366">
        <f t="shared" ref="GMM66" si="10753">GMM59*$C$64*$C$66</f>
        <v>0</v>
      </c>
      <c r="GMO66" s="1366">
        <f t="shared" ref="GMO66" si="10754">GMO59*$C$64*$C$66</f>
        <v>0</v>
      </c>
      <c r="GMQ66" s="1366">
        <f t="shared" ref="GMQ66" si="10755">GMQ59*$C$64*$C$66</f>
        <v>0</v>
      </c>
      <c r="GMS66" s="1366">
        <f t="shared" ref="GMS66" si="10756">GMS59*$C$64*$C$66</f>
        <v>0</v>
      </c>
      <c r="GMU66" s="1366">
        <f t="shared" ref="GMU66" si="10757">GMU59*$C$64*$C$66</f>
        <v>0</v>
      </c>
      <c r="GMW66" s="1366">
        <f t="shared" ref="GMW66" si="10758">GMW59*$C$64*$C$66</f>
        <v>0</v>
      </c>
      <c r="GMY66" s="1366">
        <f t="shared" ref="GMY66" si="10759">GMY59*$C$64*$C$66</f>
        <v>0</v>
      </c>
      <c r="GNA66" s="1366">
        <f t="shared" ref="GNA66" si="10760">GNA59*$C$64*$C$66</f>
        <v>0</v>
      </c>
      <c r="GNC66" s="1366">
        <f t="shared" ref="GNC66" si="10761">GNC59*$C$64*$C$66</f>
        <v>0</v>
      </c>
      <c r="GNE66" s="1366">
        <f t="shared" ref="GNE66" si="10762">GNE59*$C$64*$C$66</f>
        <v>0</v>
      </c>
      <c r="GNG66" s="1366">
        <f t="shared" ref="GNG66" si="10763">GNG59*$C$64*$C$66</f>
        <v>0</v>
      </c>
      <c r="GNI66" s="1366">
        <f t="shared" ref="GNI66" si="10764">GNI59*$C$64*$C$66</f>
        <v>0</v>
      </c>
      <c r="GNK66" s="1366">
        <f t="shared" ref="GNK66" si="10765">GNK59*$C$64*$C$66</f>
        <v>0</v>
      </c>
      <c r="GNM66" s="1366">
        <f t="shared" ref="GNM66" si="10766">GNM59*$C$64*$C$66</f>
        <v>0</v>
      </c>
      <c r="GNO66" s="1366">
        <f t="shared" ref="GNO66" si="10767">GNO59*$C$64*$C$66</f>
        <v>0</v>
      </c>
      <c r="GNQ66" s="1366">
        <f t="shared" ref="GNQ66" si="10768">GNQ59*$C$64*$C$66</f>
        <v>0</v>
      </c>
      <c r="GNS66" s="1366">
        <f t="shared" ref="GNS66" si="10769">GNS59*$C$64*$C$66</f>
        <v>0</v>
      </c>
      <c r="GNU66" s="1366">
        <f t="shared" ref="GNU66" si="10770">GNU59*$C$64*$C$66</f>
        <v>0</v>
      </c>
      <c r="GNW66" s="1366">
        <f t="shared" ref="GNW66" si="10771">GNW59*$C$64*$C$66</f>
        <v>0</v>
      </c>
      <c r="GNY66" s="1366">
        <f t="shared" ref="GNY66" si="10772">GNY59*$C$64*$C$66</f>
        <v>0</v>
      </c>
      <c r="GOA66" s="1366">
        <f t="shared" ref="GOA66" si="10773">GOA59*$C$64*$C$66</f>
        <v>0</v>
      </c>
      <c r="GOC66" s="1366">
        <f t="shared" ref="GOC66" si="10774">GOC59*$C$64*$C$66</f>
        <v>0</v>
      </c>
      <c r="GOE66" s="1366">
        <f t="shared" ref="GOE66" si="10775">GOE59*$C$64*$C$66</f>
        <v>0</v>
      </c>
      <c r="GOG66" s="1366">
        <f t="shared" ref="GOG66" si="10776">GOG59*$C$64*$C$66</f>
        <v>0</v>
      </c>
      <c r="GOI66" s="1366">
        <f t="shared" ref="GOI66" si="10777">GOI59*$C$64*$C$66</f>
        <v>0</v>
      </c>
      <c r="GOK66" s="1366">
        <f t="shared" ref="GOK66" si="10778">GOK59*$C$64*$C$66</f>
        <v>0</v>
      </c>
      <c r="GOM66" s="1366">
        <f t="shared" ref="GOM66" si="10779">GOM59*$C$64*$C$66</f>
        <v>0</v>
      </c>
      <c r="GOO66" s="1366">
        <f t="shared" ref="GOO66" si="10780">GOO59*$C$64*$C$66</f>
        <v>0</v>
      </c>
      <c r="GOQ66" s="1366">
        <f t="shared" ref="GOQ66" si="10781">GOQ59*$C$64*$C$66</f>
        <v>0</v>
      </c>
      <c r="GOS66" s="1366">
        <f t="shared" ref="GOS66" si="10782">GOS59*$C$64*$C$66</f>
        <v>0</v>
      </c>
      <c r="GOU66" s="1366">
        <f t="shared" ref="GOU66" si="10783">GOU59*$C$64*$C$66</f>
        <v>0</v>
      </c>
      <c r="GOW66" s="1366">
        <f t="shared" ref="GOW66" si="10784">GOW59*$C$64*$C$66</f>
        <v>0</v>
      </c>
      <c r="GOY66" s="1366">
        <f t="shared" ref="GOY66" si="10785">GOY59*$C$64*$C$66</f>
        <v>0</v>
      </c>
      <c r="GPA66" s="1366">
        <f t="shared" ref="GPA66" si="10786">GPA59*$C$64*$C$66</f>
        <v>0</v>
      </c>
      <c r="GPC66" s="1366">
        <f t="shared" ref="GPC66" si="10787">GPC59*$C$64*$C$66</f>
        <v>0</v>
      </c>
      <c r="GPE66" s="1366">
        <f t="shared" ref="GPE66" si="10788">GPE59*$C$64*$C$66</f>
        <v>0</v>
      </c>
      <c r="GPG66" s="1366">
        <f t="shared" ref="GPG66" si="10789">GPG59*$C$64*$C$66</f>
        <v>0</v>
      </c>
      <c r="GPI66" s="1366">
        <f t="shared" ref="GPI66" si="10790">GPI59*$C$64*$C$66</f>
        <v>0</v>
      </c>
      <c r="GPK66" s="1366">
        <f t="shared" ref="GPK66" si="10791">GPK59*$C$64*$C$66</f>
        <v>0</v>
      </c>
      <c r="GPM66" s="1366">
        <f t="shared" ref="GPM66" si="10792">GPM59*$C$64*$C$66</f>
        <v>0</v>
      </c>
      <c r="GPO66" s="1366">
        <f t="shared" ref="GPO66" si="10793">GPO59*$C$64*$C$66</f>
        <v>0</v>
      </c>
      <c r="GPQ66" s="1366">
        <f t="shared" ref="GPQ66" si="10794">GPQ59*$C$64*$C$66</f>
        <v>0</v>
      </c>
      <c r="GPS66" s="1366">
        <f t="shared" ref="GPS66" si="10795">GPS59*$C$64*$C$66</f>
        <v>0</v>
      </c>
      <c r="GPU66" s="1366">
        <f t="shared" ref="GPU66" si="10796">GPU59*$C$64*$C$66</f>
        <v>0</v>
      </c>
      <c r="GPW66" s="1366">
        <f t="shared" ref="GPW66" si="10797">GPW59*$C$64*$C$66</f>
        <v>0</v>
      </c>
      <c r="GPY66" s="1366">
        <f t="shared" ref="GPY66" si="10798">GPY59*$C$64*$C$66</f>
        <v>0</v>
      </c>
      <c r="GQA66" s="1366">
        <f t="shared" ref="GQA66" si="10799">GQA59*$C$64*$C$66</f>
        <v>0</v>
      </c>
      <c r="GQC66" s="1366">
        <f t="shared" ref="GQC66" si="10800">GQC59*$C$64*$C$66</f>
        <v>0</v>
      </c>
      <c r="GQE66" s="1366">
        <f t="shared" ref="GQE66" si="10801">GQE59*$C$64*$C$66</f>
        <v>0</v>
      </c>
      <c r="GQG66" s="1366">
        <f t="shared" ref="GQG66" si="10802">GQG59*$C$64*$C$66</f>
        <v>0</v>
      </c>
      <c r="GQI66" s="1366">
        <f t="shared" ref="GQI66" si="10803">GQI59*$C$64*$C$66</f>
        <v>0</v>
      </c>
      <c r="GQK66" s="1366">
        <f t="shared" ref="GQK66" si="10804">GQK59*$C$64*$C$66</f>
        <v>0</v>
      </c>
      <c r="GQM66" s="1366">
        <f t="shared" ref="GQM66" si="10805">GQM59*$C$64*$C$66</f>
        <v>0</v>
      </c>
      <c r="GQO66" s="1366">
        <f t="shared" ref="GQO66" si="10806">GQO59*$C$64*$C$66</f>
        <v>0</v>
      </c>
      <c r="GQQ66" s="1366">
        <f t="shared" ref="GQQ66" si="10807">GQQ59*$C$64*$C$66</f>
        <v>0</v>
      </c>
      <c r="GQS66" s="1366">
        <f t="shared" ref="GQS66" si="10808">GQS59*$C$64*$C$66</f>
        <v>0</v>
      </c>
      <c r="GQU66" s="1366">
        <f t="shared" ref="GQU66" si="10809">GQU59*$C$64*$C$66</f>
        <v>0</v>
      </c>
      <c r="GQW66" s="1366">
        <f t="shared" ref="GQW66" si="10810">GQW59*$C$64*$C$66</f>
        <v>0</v>
      </c>
      <c r="GQY66" s="1366">
        <f t="shared" ref="GQY66" si="10811">GQY59*$C$64*$C$66</f>
        <v>0</v>
      </c>
      <c r="GRA66" s="1366">
        <f t="shared" ref="GRA66" si="10812">GRA59*$C$64*$C$66</f>
        <v>0</v>
      </c>
      <c r="GRC66" s="1366">
        <f t="shared" ref="GRC66" si="10813">GRC59*$C$64*$C$66</f>
        <v>0</v>
      </c>
      <c r="GRE66" s="1366">
        <f t="shared" ref="GRE66" si="10814">GRE59*$C$64*$C$66</f>
        <v>0</v>
      </c>
      <c r="GRG66" s="1366">
        <f t="shared" ref="GRG66" si="10815">GRG59*$C$64*$C$66</f>
        <v>0</v>
      </c>
      <c r="GRI66" s="1366">
        <f t="shared" ref="GRI66" si="10816">GRI59*$C$64*$C$66</f>
        <v>0</v>
      </c>
      <c r="GRK66" s="1366">
        <f t="shared" ref="GRK66" si="10817">GRK59*$C$64*$C$66</f>
        <v>0</v>
      </c>
      <c r="GRM66" s="1366">
        <f t="shared" ref="GRM66" si="10818">GRM59*$C$64*$C$66</f>
        <v>0</v>
      </c>
      <c r="GRO66" s="1366">
        <f t="shared" ref="GRO66" si="10819">GRO59*$C$64*$C$66</f>
        <v>0</v>
      </c>
      <c r="GRQ66" s="1366">
        <f t="shared" ref="GRQ66" si="10820">GRQ59*$C$64*$C$66</f>
        <v>0</v>
      </c>
      <c r="GRS66" s="1366">
        <f t="shared" ref="GRS66" si="10821">GRS59*$C$64*$C$66</f>
        <v>0</v>
      </c>
      <c r="GRU66" s="1366">
        <f t="shared" ref="GRU66" si="10822">GRU59*$C$64*$C$66</f>
        <v>0</v>
      </c>
      <c r="GRW66" s="1366">
        <f t="shared" ref="GRW66" si="10823">GRW59*$C$64*$C$66</f>
        <v>0</v>
      </c>
      <c r="GRY66" s="1366">
        <f t="shared" ref="GRY66" si="10824">GRY59*$C$64*$C$66</f>
        <v>0</v>
      </c>
      <c r="GSA66" s="1366">
        <f t="shared" ref="GSA66" si="10825">GSA59*$C$64*$C$66</f>
        <v>0</v>
      </c>
      <c r="GSC66" s="1366">
        <f t="shared" ref="GSC66" si="10826">GSC59*$C$64*$C$66</f>
        <v>0</v>
      </c>
      <c r="GSE66" s="1366">
        <f t="shared" ref="GSE66" si="10827">GSE59*$C$64*$C$66</f>
        <v>0</v>
      </c>
      <c r="GSG66" s="1366">
        <f t="shared" ref="GSG66" si="10828">GSG59*$C$64*$C$66</f>
        <v>0</v>
      </c>
      <c r="GSI66" s="1366">
        <f t="shared" ref="GSI66" si="10829">GSI59*$C$64*$C$66</f>
        <v>0</v>
      </c>
      <c r="GSK66" s="1366">
        <f t="shared" ref="GSK66" si="10830">GSK59*$C$64*$C$66</f>
        <v>0</v>
      </c>
      <c r="GSM66" s="1366">
        <f t="shared" ref="GSM66" si="10831">GSM59*$C$64*$C$66</f>
        <v>0</v>
      </c>
      <c r="GSO66" s="1366">
        <f t="shared" ref="GSO66" si="10832">GSO59*$C$64*$C$66</f>
        <v>0</v>
      </c>
      <c r="GSQ66" s="1366">
        <f t="shared" ref="GSQ66" si="10833">GSQ59*$C$64*$C$66</f>
        <v>0</v>
      </c>
      <c r="GSS66" s="1366">
        <f t="shared" ref="GSS66" si="10834">GSS59*$C$64*$C$66</f>
        <v>0</v>
      </c>
      <c r="GSU66" s="1366">
        <f t="shared" ref="GSU66" si="10835">GSU59*$C$64*$C$66</f>
        <v>0</v>
      </c>
      <c r="GSW66" s="1366">
        <f t="shared" ref="GSW66" si="10836">GSW59*$C$64*$C$66</f>
        <v>0</v>
      </c>
      <c r="GSY66" s="1366">
        <f t="shared" ref="GSY66" si="10837">GSY59*$C$64*$C$66</f>
        <v>0</v>
      </c>
      <c r="GTA66" s="1366">
        <f t="shared" ref="GTA66" si="10838">GTA59*$C$64*$C$66</f>
        <v>0</v>
      </c>
      <c r="GTC66" s="1366">
        <f t="shared" ref="GTC66" si="10839">GTC59*$C$64*$C$66</f>
        <v>0</v>
      </c>
      <c r="GTE66" s="1366">
        <f t="shared" ref="GTE66" si="10840">GTE59*$C$64*$C$66</f>
        <v>0</v>
      </c>
      <c r="GTG66" s="1366">
        <f t="shared" ref="GTG66" si="10841">GTG59*$C$64*$C$66</f>
        <v>0</v>
      </c>
      <c r="GTI66" s="1366">
        <f t="shared" ref="GTI66" si="10842">GTI59*$C$64*$C$66</f>
        <v>0</v>
      </c>
      <c r="GTK66" s="1366">
        <f t="shared" ref="GTK66" si="10843">GTK59*$C$64*$C$66</f>
        <v>0</v>
      </c>
      <c r="GTM66" s="1366">
        <f t="shared" ref="GTM66" si="10844">GTM59*$C$64*$C$66</f>
        <v>0</v>
      </c>
      <c r="GTO66" s="1366">
        <f t="shared" ref="GTO66" si="10845">GTO59*$C$64*$C$66</f>
        <v>0</v>
      </c>
      <c r="GTQ66" s="1366">
        <f t="shared" ref="GTQ66" si="10846">GTQ59*$C$64*$C$66</f>
        <v>0</v>
      </c>
      <c r="GTS66" s="1366">
        <f t="shared" ref="GTS66" si="10847">GTS59*$C$64*$C$66</f>
        <v>0</v>
      </c>
      <c r="GTU66" s="1366">
        <f t="shared" ref="GTU66" si="10848">GTU59*$C$64*$C$66</f>
        <v>0</v>
      </c>
      <c r="GTW66" s="1366">
        <f t="shared" ref="GTW66" si="10849">GTW59*$C$64*$C$66</f>
        <v>0</v>
      </c>
      <c r="GTY66" s="1366">
        <f t="shared" ref="GTY66" si="10850">GTY59*$C$64*$C$66</f>
        <v>0</v>
      </c>
      <c r="GUA66" s="1366">
        <f t="shared" ref="GUA66" si="10851">GUA59*$C$64*$C$66</f>
        <v>0</v>
      </c>
      <c r="GUC66" s="1366">
        <f t="shared" ref="GUC66" si="10852">GUC59*$C$64*$C$66</f>
        <v>0</v>
      </c>
      <c r="GUE66" s="1366">
        <f t="shared" ref="GUE66" si="10853">GUE59*$C$64*$C$66</f>
        <v>0</v>
      </c>
      <c r="GUG66" s="1366">
        <f t="shared" ref="GUG66" si="10854">GUG59*$C$64*$C$66</f>
        <v>0</v>
      </c>
      <c r="GUI66" s="1366">
        <f t="shared" ref="GUI66" si="10855">GUI59*$C$64*$C$66</f>
        <v>0</v>
      </c>
      <c r="GUK66" s="1366">
        <f t="shared" ref="GUK66" si="10856">GUK59*$C$64*$C$66</f>
        <v>0</v>
      </c>
      <c r="GUM66" s="1366">
        <f t="shared" ref="GUM66" si="10857">GUM59*$C$64*$C$66</f>
        <v>0</v>
      </c>
      <c r="GUO66" s="1366">
        <f t="shared" ref="GUO66" si="10858">GUO59*$C$64*$C$66</f>
        <v>0</v>
      </c>
      <c r="GUQ66" s="1366">
        <f t="shared" ref="GUQ66" si="10859">GUQ59*$C$64*$C$66</f>
        <v>0</v>
      </c>
      <c r="GUS66" s="1366">
        <f t="shared" ref="GUS66" si="10860">GUS59*$C$64*$C$66</f>
        <v>0</v>
      </c>
      <c r="GUU66" s="1366">
        <f t="shared" ref="GUU66" si="10861">GUU59*$C$64*$C$66</f>
        <v>0</v>
      </c>
      <c r="GUW66" s="1366">
        <f t="shared" ref="GUW66" si="10862">GUW59*$C$64*$C$66</f>
        <v>0</v>
      </c>
      <c r="GUY66" s="1366">
        <f t="shared" ref="GUY66" si="10863">GUY59*$C$64*$C$66</f>
        <v>0</v>
      </c>
      <c r="GVA66" s="1366">
        <f t="shared" ref="GVA66" si="10864">GVA59*$C$64*$C$66</f>
        <v>0</v>
      </c>
      <c r="GVC66" s="1366">
        <f t="shared" ref="GVC66" si="10865">GVC59*$C$64*$C$66</f>
        <v>0</v>
      </c>
      <c r="GVE66" s="1366">
        <f t="shared" ref="GVE66" si="10866">GVE59*$C$64*$C$66</f>
        <v>0</v>
      </c>
      <c r="GVG66" s="1366">
        <f t="shared" ref="GVG66" si="10867">GVG59*$C$64*$C$66</f>
        <v>0</v>
      </c>
      <c r="GVI66" s="1366">
        <f t="shared" ref="GVI66" si="10868">GVI59*$C$64*$C$66</f>
        <v>0</v>
      </c>
      <c r="GVK66" s="1366">
        <f t="shared" ref="GVK66" si="10869">GVK59*$C$64*$C$66</f>
        <v>0</v>
      </c>
      <c r="GVM66" s="1366">
        <f t="shared" ref="GVM66" si="10870">GVM59*$C$64*$C$66</f>
        <v>0</v>
      </c>
      <c r="GVO66" s="1366">
        <f t="shared" ref="GVO66" si="10871">GVO59*$C$64*$C$66</f>
        <v>0</v>
      </c>
      <c r="GVQ66" s="1366">
        <f t="shared" ref="GVQ66" si="10872">GVQ59*$C$64*$C$66</f>
        <v>0</v>
      </c>
      <c r="GVS66" s="1366">
        <f t="shared" ref="GVS66" si="10873">GVS59*$C$64*$C$66</f>
        <v>0</v>
      </c>
      <c r="GVU66" s="1366">
        <f t="shared" ref="GVU66" si="10874">GVU59*$C$64*$C$66</f>
        <v>0</v>
      </c>
      <c r="GVW66" s="1366">
        <f t="shared" ref="GVW66" si="10875">GVW59*$C$64*$C$66</f>
        <v>0</v>
      </c>
      <c r="GVY66" s="1366">
        <f t="shared" ref="GVY66" si="10876">GVY59*$C$64*$C$66</f>
        <v>0</v>
      </c>
      <c r="GWA66" s="1366">
        <f t="shared" ref="GWA66" si="10877">GWA59*$C$64*$C$66</f>
        <v>0</v>
      </c>
      <c r="GWC66" s="1366">
        <f t="shared" ref="GWC66" si="10878">GWC59*$C$64*$C$66</f>
        <v>0</v>
      </c>
      <c r="GWE66" s="1366">
        <f t="shared" ref="GWE66" si="10879">GWE59*$C$64*$C$66</f>
        <v>0</v>
      </c>
      <c r="GWG66" s="1366">
        <f t="shared" ref="GWG66" si="10880">GWG59*$C$64*$C$66</f>
        <v>0</v>
      </c>
      <c r="GWI66" s="1366">
        <f t="shared" ref="GWI66" si="10881">GWI59*$C$64*$C$66</f>
        <v>0</v>
      </c>
      <c r="GWK66" s="1366">
        <f t="shared" ref="GWK66" si="10882">GWK59*$C$64*$C$66</f>
        <v>0</v>
      </c>
      <c r="GWM66" s="1366">
        <f t="shared" ref="GWM66" si="10883">GWM59*$C$64*$C$66</f>
        <v>0</v>
      </c>
      <c r="GWO66" s="1366">
        <f t="shared" ref="GWO66" si="10884">GWO59*$C$64*$C$66</f>
        <v>0</v>
      </c>
      <c r="GWQ66" s="1366">
        <f t="shared" ref="GWQ66" si="10885">GWQ59*$C$64*$C$66</f>
        <v>0</v>
      </c>
      <c r="GWS66" s="1366">
        <f t="shared" ref="GWS66" si="10886">GWS59*$C$64*$C$66</f>
        <v>0</v>
      </c>
      <c r="GWU66" s="1366">
        <f t="shared" ref="GWU66" si="10887">GWU59*$C$64*$C$66</f>
        <v>0</v>
      </c>
      <c r="GWW66" s="1366">
        <f t="shared" ref="GWW66" si="10888">GWW59*$C$64*$C$66</f>
        <v>0</v>
      </c>
      <c r="GWY66" s="1366">
        <f t="shared" ref="GWY66" si="10889">GWY59*$C$64*$C$66</f>
        <v>0</v>
      </c>
      <c r="GXA66" s="1366">
        <f t="shared" ref="GXA66" si="10890">GXA59*$C$64*$C$66</f>
        <v>0</v>
      </c>
      <c r="GXC66" s="1366">
        <f t="shared" ref="GXC66" si="10891">GXC59*$C$64*$C$66</f>
        <v>0</v>
      </c>
      <c r="GXE66" s="1366">
        <f t="shared" ref="GXE66" si="10892">GXE59*$C$64*$C$66</f>
        <v>0</v>
      </c>
      <c r="GXG66" s="1366">
        <f t="shared" ref="GXG66" si="10893">GXG59*$C$64*$C$66</f>
        <v>0</v>
      </c>
      <c r="GXI66" s="1366">
        <f t="shared" ref="GXI66" si="10894">GXI59*$C$64*$C$66</f>
        <v>0</v>
      </c>
      <c r="GXK66" s="1366">
        <f t="shared" ref="GXK66" si="10895">GXK59*$C$64*$C$66</f>
        <v>0</v>
      </c>
      <c r="GXM66" s="1366">
        <f t="shared" ref="GXM66" si="10896">GXM59*$C$64*$C$66</f>
        <v>0</v>
      </c>
      <c r="GXO66" s="1366">
        <f t="shared" ref="GXO66" si="10897">GXO59*$C$64*$C$66</f>
        <v>0</v>
      </c>
      <c r="GXQ66" s="1366">
        <f t="shared" ref="GXQ66" si="10898">GXQ59*$C$64*$C$66</f>
        <v>0</v>
      </c>
      <c r="GXS66" s="1366">
        <f t="shared" ref="GXS66" si="10899">GXS59*$C$64*$C$66</f>
        <v>0</v>
      </c>
      <c r="GXU66" s="1366">
        <f t="shared" ref="GXU66" si="10900">GXU59*$C$64*$C$66</f>
        <v>0</v>
      </c>
      <c r="GXW66" s="1366">
        <f t="shared" ref="GXW66" si="10901">GXW59*$C$64*$C$66</f>
        <v>0</v>
      </c>
      <c r="GXY66" s="1366">
        <f t="shared" ref="GXY66" si="10902">GXY59*$C$64*$C$66</f>
        <v>0</v>
      </c>
      <c r="GYA66" s="1366">
        <f t="shared" ref="GYA66" si="10903">GYA59*$C$64*$C$66</f>
        <v>0</v>
      </c>
      <c r="GYC66" s="1366">
        <f t="shared" ref="GYC66" si="10904">GYC59*$C$64*$C$66</f>
        <v>0</v>
      </c>
      <c r="GYE66" s="1366">
        <f t="shared" ref="GYE66" si="10905">GYE59*$C$64*$C$66</f>
        <v>0</v>
      </c>
      <c r="GYG66" s="1366">
        <f t="shared" ref="GYG66" si="10906">GYG59*$C$64*$C$66</f>
        <v>0</v>
      </c>
      <c r="GYI66" s="1366">
        <f t="shared" ref="GYI66" si="10907">GYI59*$C$64*$C$66</f>
        <v>0</v>
      </c>
      <c r="GYK66" s="1366">
        <f t="shared" ref="GYK66" si="10908">GYK59*$C$64*$C$66</f>
        <v>0</v>
      </c>
      <c r="GYM66" s="1366">
        <f t="shared" ref="GYM66" si="10909">GYM59*$C$64*$C$66</f>
        <v>0</v>
      </c>
      <c r="GYO66" s="1366">
        <f t="shared" ref="GYO66" si="10910">GYO59*$C$64*$C$66</f>
        <v>0</v>
      </c>
      <c r="GYQ66" s="1366">
        <f t="shared" ref="GYQ66" si="10911">GYQ59*$C$64*$C$66</f>
        <v>0</v>
      </c>
      <c r="GYS66" s="1366">
        <f t="shared" ref="GYS66" si="10912">GYS59*$C$64*$C$66</f>
        <v>0</v>
      </c>
      <c r="GYU66" s="1366">
        <f t="shared" ref="GYU66" si="10913">GYU59*$C$64*$C$66</f>
        <v>0</v>
      </c>
      <c r="GYW66" s="1366">
        <f t="shared" ref="GYW66" si="10914">GYW59*$C$64*$C$66</f>
        <v>0</v>
      </c>
      <c r="GYY66" s="1366">
        <f t="shared" ref="GYY66" si="10915">GYY59*$C$64*$C$66</f>
        <v>0</v>
      </c>
      <c r="GZA66" s="1366">
        <f t="shared" ref="GZA66" si="10916">GZA59*$C$64*$C$66</f>
        <v>0</v>
      </c>
      <c r="GZC66" s="1366">
        <f t="shared" ref="GZC66" si="10917">GZC59*$C$64*$C$66</f>
        <v>0</v>
      </c>
      <c r="GZE66" s="1366">
        <f t="shared" ref="GZE66" si="10918">GZE59*$C$64*$C$66</f>
        <v>0</v>
      </c>
      <c r="GZG66" s="1366">
        <f t="shared" ref="GZG66" si="10919">GZG59*$C$64*$C$66</f>
        <v>0</v>
      </c>
      <c r="GZI66" s="1366">
        <f t="shared" ref="GZI66" si="10920">GZI59*$C$64*$C$66</f>
        <v>0</v>
      </c>
      <c r="GZK66" s="1366">
        <f t="shared" ref="GZK66" si="10921">GZK59*$C$64*$C$66</f>
        <v>0</v>
      </c>
      <c r="GZM66" s="1366">
        <f t="shared" ref="GZM66" si="10922">GZM59*$C$64*$C$66</f>
        <v>0</v>
      </c>
      <c r="GZO66" s="1366">
        <f t="shared" ref="GZO66" si="10923">GZO59*$C$64*$C$66</f>
        <v>0</v>
      </c>
      <c r="GZQ66" s="1366">
        <f t="shared" ref="GZQ66" si="10924">GZQ59*$C$64*$C$66</f>
        <v>0</v>
      </c>
      <c r="GZS66" s="1366">
        <f t="shared" ref="GZS66" si="10925">GZS59*$C$64*$C$66</f>
        <v>0</v>
      </c>
      <c r="GZU66" s="1366">
        <f t="shared" ref="GZU66" si="10926">GZU59*$C$64*$C$66</f>
        <v>0</v>
      </c>
      <c r="GZW66" s="1366">
        <f t="shared" ref="GZW66" si="10927">GZW59*$C$64*$C$66</f>
        <v>0</v>
      </c>
      <c r="GZY66" s="1366">
        <f t="shared" ref="GZY66" si="10928">GZY59*$C$64*$C$66</f>
        <v>0</v>
      </c>
      <c r="HAA66" s="1366">
        <f t="shared" ref="HAA66" si="10929">HAA59*$C$64*$C$66</f>
        <v>0</v>
      </c>
      <c r="HAC66" s="1366">
        <f t="shared" ref="HAC66" si="10930">HAC59*$C$64*$C$66</f>
        <v>0</v>
      </c>
      <c r="HAE66" s="1366">
        <f t="shared" ref="HAE66" si="10931">HAE59*$C$64*$C$66</f>
        <v>0</v>
      </c>
      <c r="HAG66" s="1366">
        <f t="shared" ref="HAG66" si="10932">HAG59*$C$64*$C$66</f>
        <v>0</v>
      </c>
      <c r="HAI66" s="1366">
        <f t="shared" ref="HAI66" si="10933">HAI59*$C$64*$C$66</f>
        <v>0</v>
      </c>
      <c r="HAK66" s="1366">
        <f t="shared" ref="HAK66" si="10934">HAK59*$C$64*$C$66</f>
        <v>0</v>
      </c>
      <c r="HAM66" s="1366">
        <f t="shared" ref="HAM66" si="10935">HAM59*$C$64*$C$66</f>
        <v>0</v>
      </c>
      <c r="HAO66" s="1366">
        <f t="shared" ref="HAO66" si="10936">HAO59*$C$64*$C$66</f>
        <v>0</v>
      </c>
      <c r="HAQ66" s="1366">
        <f t="shared" ref="HAQ66" si="10937">HAQ59*$C$64*$C$66</f>
        <v>0</v>
      </c>
      <c r="HAS66" s="1366">
        <f t="shared" ref="HAS66" si="10938">HAS59*$C$64*$C$66</f>
        <v>0</v>
      </c>
      <c r="HAU66" s="1366">
        <f t="shared" ref="HAU66" si="10939">HAU59*$C$64*$C$66</f>
        <v>0</v>
      </c>
      <c r="HAW66" s="1366">
        <f t="shared" ref="HAW66" si="10940">HAW59*$C$64*$C$66</f>
        <v>0</v>
      </c>
      <c r="HAY66" s="1366">
        <f t="shared" ref="HAY66" si="10941">HAY59*$C$64*$C$66</f>
        <v>0</v>
      </c>
      <c r="HBA66" s="1366">
        <f t="shared" ref="HBA66" si="10942">HBA59*$C$64*$C$66</f>
        <v>0</v>
      </c>
      <c r="HBC66" s="1366">
        <f t="shared" ref="HBC66" si="10943">HBC59*$C$64*$C$66</f>
        <v>0</v>
      </c>
      <c r="HBE66" s="1366">
        <f t="shared" ref="HBE66" si="10944">HBE59*$C$64*$C$66</f>
        <v>0</v>
      </c>
      <c r="HBG66" s="1366">
        <f t="shared" ref="HBG66" si="10945">HBG59*$C$64*$C$66</f>
        <v>0</v>
      </c>
      <c r="HBI66" s="1366">
        <f t="shared" ref="HBI66" si="10946">HBI59*$C$64*$C$66</f>
        <v>0</v>
      </c>
      <c r="HBK66" s="1366">
        <f t="shared" ref="HBK66" si="10947">HBK59*$C$64*$C$66</f>
        <v>0</v>
      </c>
      <c r="HBM66" s="1366">
        <f t="shared" ref="HBM66" si="10948">HBM59*$C$64*$C$66</f>
        <v>0</v>
      </c>
      <c r="HBO66" s="1366">
        <f t="shared" ref="HBO66" si="10949">HBO59*$C$64*$C$66</f>
        <v>0</v>
      </c>
      <c r="HBQ66" s="1366">
        <f t="shared" ref="HBQ66" si="10950">HBQ59*$C$64*$C$66</f>
        <v>0</v>
      </c>
      <c r="HBS66" s="1366">
        <f t="shared" ref="HBS66" si="10951">HBS59*$C$64*$C$66</f>
        <v>0</v>
      </c>
      <c r="HBU66" s="1366">
        <f t="shared" ref="HBU66" si="10952">HBU59*$C$64*$C$66</f>
        <v>0</v>
      </c>
      <c r="HBW66" s="1366">
        <f t="shared" ref="HBW66" si="10953">HBW59*$C$64*$C$66</f>
        <v>0</v>
      </c>
      <c r="HBY66" s="1366">
        <f t="shared" ref="HBY66" si="10954">HBY59*$C$64*$C$66</f>
        <v>0</v>
      </c>
      <c r="HCA66" s="1366">
        <f t="shared" ref="HCA66" si="10955">HCA59*$C$64*$C$66</f>
        <v>0</v>
      </c>
      <c r="HCC66" s="1366">
        <f t="shared" ref="HCC66" si="10956">HCC59*$C$64*$C$66</f>
        <v>0</v>
      </c>
      <c r="HCE66" s="1366">
        <f t="shared" ref="HCE66" si="10957">HCE59*$C$64*$C$66</f>
        <v>0</v>
      </c>
      <c r="HCG66" s="1366">
        <f t="shared" ref="HCG66" si="10958">HCG59*$C$64*$C$66</f>
        <v>0</v>
      </c>
      <c r="HCI66" s="1366">
        <f t="shared" ref="HCI66" si="10959">HCI59*$C$64*$C$66</f>
        <v>0</v>
      </c>
      <c r="HCK66" s="1366">
        <f t="shared" ref="HCK66" si="10960">HCK59*$C$64*$C$66</f>
        <v>0</v>
      </c>
      <c r="HCM66" s="1366">
        <f t="shared" ref="HCM66" si="10961">HCM59*$C$64*$C$66</f>
        <v>0</v>
      </c>
      <c r="HCO66" s="1366">
        <f t="shared" ref="HCO66" si="10962">HCO59*$C$64*$C$66</f>
        <v>0</v>
      </c>
      <c r="HCQ66" s="1366">
        <f t="shared" ref="HCQ66" si="10963">HCQ59*$C$64*$C$66</f>
        <v>0</v>
      </c>
      <c r="HCS66" s="1366">
        <f t="shared" ref="HCS66" si="10964">HCS59*$C$64*$C$66</f>
        <v>0</v>
      </c>
      <c r="HCU66" s="1366">
        <f t="shared" ref="HCU66" si="10965">HCU59*$C$64*$C$66</f>
        <v>0</v>
      </c>
      <c r="HCW66" s="1366">
        <f t="shared" ref="HCW66" si="10966">HCW59*$C$64*$C$66</f>
        <v>0</v>
      </c>
      <c r="HCY66" s="1366">
        <f t="shared" ref="HCY66" si="10967">HCY59*$C$64*$C$66</f>
        <v>0</v>
      </c>
      <c r="HDA66" s="1366">
        <f t="shared" ref="HDA66" si="10968">HDA59*$C$64*$C$66</f>
        <v>0</v>
      </c>
      <c r="HDC66" s="1366">
        <f t="shared" ref="HDC66" si="10969">HDC59*$C$64*$C$66</f>
        <v>0</v>
      </c>
      <c r="HDE66" s="1366">
        <f t="shared" ref="HDE66" si="10970">HDE59*$C$64*$C$66</f>
        <v>0</v>
      </c>
      <c r="HDG66" s="1366">
        <f t="shared" ref="HDG66" si="10971">HDG59*$C$64*$C$66</f>
        <v>0</v>
      </c>
      <c r="HDI66" s="1366">
        <f t="shared" ref="HDI66" si="10972">HDI59*$C$64*$C$66</f>
        <v>0</v>
      </c>
      <c r="HDK66" s="1366">
        <f t="shared" ref="HDK66" si="10973">HDK59*$C$64*$C$66</f>
        <v>0</v>
      </c>
      <c r="HDM66" s="1366">
        <f t="shared" ref="HDM66" si="10974">HDM59*$C$64*$C$66</f>
        <v>0</v>
      </c>
      <c r="HDO66" s="1366">
        <f t="shared" ref="HDO66" si="10975">HDO59*$C$64*$C$66</f>
        <v>0</v>
      </c>
      <c r="HDQ66" s="1366">
        <f t="shared" ref="HDQ66" si="10976">HDQ59*$C$64*$C$66</f>
        <v>0</v>
      </c>
      <c r="HDS66" s="1366">
        <f t="shared" ref="HDS66" si="10977">HDS59*$C$64*$C$66</f>
        <v>0</v>
      </c>
      <c r="HDU66" s="1366">
        <f t="shared" ref="HDU66" si="10978">HDU59*$C$64*$C$66</f>
        <v>0</v>
      </c>
      <c r="HDW66" s="1366">
        <f t="shared" ref="HDW66" si="10979">HDW59*$C$64*$C$66</f>
        <v>0</v>
      </c>
      <c r="HDY66" s="1366">
        <f t="shared" ref="HDY66" si="10980">HDY59*$C$64*$C$66</f>
        <v>0</v>
      </c>
      <c r="HEA66" s="1366">
        <f t="shared" ref="HEA66" si="10981">HEA59*$C$64*$C$66</f>
        <v>0</v>
      </c>
      <c r="HEC66" s="1366">
        <f t="shared" ref="HEC66" si="10982">HEC59*$C$64*$C$66</f>
        <v>0</v>
      </c>
      <c r="HEE66" s="1366">
        <f t="shared" ref="HEE66" si="10983">HEE59*$C$64*$C$66</f>
        <v>0</v>
      </c>
      <c r="HEG66" s="1366">
        <f t="shared" ref="HEG66" si="10984">HEG59*$C$64*$C$66</f>
        <v>0</v>
      </c>
      <c r="HEI66" s="1366">
        <f t="shared" ref="HEI66" si="10985">HEI59*$C$64*$C$66</f>
        <v>0</v>
      </c>
      <c r="HEK66" s="1366">
        <f t="shared" ref="HEK66" si="10986">HEK59*$C$64*$C$66</f>
        <v>0</v>
      </c>
      <c r="HEM66" s="1366">
        <f t="shared" ref="HEM66" si="10987">HEM59*$C$64*$C$66</f>
        <v>0</v>
      </c>
      <c r="HEO66" s="1366">
        <f t="shared" ref="HEO66" si="10988">HEO59*$C$64*$C$66</f>
        <v>0</v>
      </c>
      <c r="HEQ66" s="1366">
        <f t="shared" ref="HEQ66" si="10989">HEQ59*$C$64*$C$66</f>
        <v>0</v>
      </c>
      <c r="HES66" s="1366">
        <f t="shared" ref="HES66" si="10990">HES59*$C$64*$C$66</f>
        <v>0</v>
      </c>
      <c r="HEU66" s="1366">
        <f t="shared" ref="HEU66" si="10991">HEU59*$C$64*$C$66</f>
        <v>0</v>
      </c>
      <c r="HEW66" s="1366">
        <f t="shared" ref="HEW66" si="10992">HEW59*$C$64*$C$66</f>
        <v>0</v>
      </c>
      <c r="HEY66" s="1366">
        <f t="shared" ref="HEY66" si="10993">HEY59*$C$64*$C$66</f>
        <v>0</v>
      </c>
      <c r="HFA66" s="1366">
        <f t="shared" ref="HFA66" si="10994">HFA59*$C$64*$C$66</f>
        <v>0</v>
      </c>
      <c r="HFC66" s="1366">
        <f t="shared" ref="HFC66" si="10995">HFC59*$C$64*$C$66</f>
        <v>0</v>
      </c>
      <c r="HFE66" s="1366">
        <f t="shared" ref="HFE66" si="10996">HFE59*$C$64*$C$66</f>
        <v>0</v>
      </c>
      <c r="HFG66" s="1366">
        <f t="shared" ref="HFG66" si="10997">HFG59*$C$64*$C$66</f>
        <v>0</v>
      </c>
      <c r="HFI66" s="1366">
        <f t="shared" ref="HFI66" si="10998">HFI59*$C$64*$C$66</f>
        <v>0</v>
      </c>
      <c r="HFK66" s="1366">
        <f t="shared" ref="HFK66" si="10999">HFK59*$C$64*$C$66</f>
        <v>0</v>
      </c>
      <c r="HFM66" s="1366">
        <f t="shared" ref="HFM66" si="11000">HFM59*$C$64*$C$66</f>
        <v>0</v>
      </c>
      <c r="HFO66" s="1366">
        <f t="shared" ref="HFO66" si="11001">HFO59*$C$64*$C$66</f>
        <v>0</v>
      </c>
      <c r="HFQ66" s="1366">
        <f t="shared" ref="HFQ66" si="11002">HFQ59*$C$64*$C$66</f>
        <v>0</v>
      </c>
      <c r="HFS66" s="1366">
        <f t="shared" ref="HFS66" si="11003">HFS59*$C$64*$C$66</f>
        <v>0</v>
      </c>
      <c r="HFU66" s="1366">
        <f t="shared" ref="HFU66" si="11004">HFU59*$C$64*$C$66</f>
        <v>0</v>
      </c>
      <c r="HFW66" s="1366">
        <f t="shared" ref="HFW66" si="11005">HFW59*$C$64*$C$66</f>
        <v>0</v>
      </c>
      <c r="HFY66" s="1366">
        <f t="shared" ref="HFY66" si="11006">HFY59*$C$64*$C$66</f>
        <v>0</v>
      </c>
      <c r="HGA66" s="1366">
        <f t="shared" ref="HGA66" si="11007">HGA59*$C$64*$C$66</f>
        <v>0</v>
      </c>
      <c r="HGC66" s="1366">
        <f t="shared" ref="HGC66" si="11008">HGC59*$C$64*$C$66</f>
        <v>0</v>
      </c>
      <c r="HGE66" s="1366">
        <f t="shared" ref="HGE66" si="11009">HGE59*$C$64*$C$66</f>
        <v>0</v>
      </c>
      <c r="HGG66" s="1366">
        <f t="shared" ref="HGG66" si="11010">HGG59*$C$64*$C$66</f>
        <v>0</v>
      </c>
      <c r="HGI66" s="1366">
        <f t="shared" ref="HGI66" si="11011">HGI59*$C$64*$C$66</f>
        <v>0</v>
      </c>
      <c r="HGK66" s="1366">
        <f t="shared" ref="HGK66" si="11012">HGK59*$C$64*$C$66</f>
        <v>0</v>
      </c>
      <c r="HGM66" s="1366">
        <f t="shared" ref="HGM66" si="11013">HGM59*$C$64*$C$66</f>
        <v>0</v>
      </c>
      <c r="HGO66" s="1366">
        <f t="shared" ref="HGO66" si="11014">HGO59*$C$64*$C$66</f>
        <v>0</v>
      </c>
      <c r="HGQ66" s="1366">
        <f t="shared" ref="HGQ66" si="11015">HGQ59*$C$64*$C$66</f>
        <v>0</v>
      </c>
      <c r="HGS66" s="1366">
        <f t="shared" ref="HGS66" si="11016">HGS59*$C$64*$C$66</f>
        <v>0</v>
      </c>
      <c r="HGU66" s="1366">
        <f t="shared" ref="HGU66" si="11017">HGU59*$C$64*$C$66</f>
        <v>0</v>
      </c>
      <c r="HGW66" s="1366">
        <f t="shared" ref="HGW66" si="11018">HGW59*$C$64*$C$66</f>
        <v>0</v>
      </c>
      <c r="HGY66" s="1366">
        <f t="shared" ref="HGY66" si="11019">HGY59*$C$64*$C$66</f>
        <v>0</v>
      </c>
      <c r="HHA66" s="1366">
        <f t="shared" ref="HHA66" si="11020">HHA59*$C$64*$C$66</f>
        <v>0</v>
      </c>
      <c r="HHC66" s="1366">
        <f t="shared" ref="HHC66" si="11021">HHC59*$C$64*$C$66</f>
        <v>0</v>
      </c>
      <c r="HHE66" s="1366">
        <f t="shared" ref="HHE66" si="11022">HHE59*$C$64*$C$66</f>
        <v>0</v>
      </c>
      <c r="HHG66" s="1366">
        <f t="shared" ref="HHG66" si="11023">HHG59*$C$64*$C$66</f>
        <v>0</v>
      </c>
      <c r="HHI66" s="1366">
        <f t="shared" ref="HHI66" si="11024">HHI59*$C$64*$C$66</f>
        <v>0</v>
      </c>
      <c r="HHK66" s="1366">
        <f t="shared" ref="HHK66" si="11025">HHK59*$C$64*$C$66</f>
        <v>0</v>
      </c>
      <c r="HHM66" s="1366">
        <f t="shared" ref="HHM66" si="11026">HHM59*$C$64*$C$66</f>
        <v>0</v>
      </c>
      <c r="HHO66" s="1366">
        <f t="shared" ref="HHO66" si="11027">HHO59*$C$64*$C$66</f>
        <v>0</v>
      </c>
      <c r="HHQ66" s="1366">
        <f t="shared" ref="HHQ66" si="11028">HHQ59*$C$64*$C$66</f>
        <v>0</v>
      </c>
      <c r="HHS66" s="1366">
        <f t="shared" ref="HHS66" si="11029">HHS59*$C$64*$C$66</f>
        <v>0</v>
      </c>
      <c r="HHU66" s="1366">
        <f t="shared" ref="HHU66" si="11030">HHU59*$C$64*$C$66</f>
        <v>0</v>
      </c>
      <c r="HHW66" s="1366">
        <f t="shared" ref="HHW66" si="11031">HHW59*$C$64*$C$66</f>
        <v>0</v>
      </c>
      <c r="HHY66" s="1366">
        <f t="shared" ref="HHY66" si="11032">HHY59*$C$64*$C$66</f>
        <v>0</v>
      </c>
      <c r="HIA66" s="1366">
        <f t="shared" ref="HIA66" si="11033">HIA59*$C$64*$C$66</f>
        <v>0</v>
      </c>
      <c r="HIC66" s="1366">
        <f t="shared" ref="HIC66" si="11034">HIC59*$C$64*$C$66</f>
        <v>0</v>
      </c>
      <c r="HIE66" s="1366">
        <f t="shared" ref="HIE66" si="11035">HIE59*$C$64*$C$66</f>
        <v>0</v>
      </c>
      <c r="HIG66" s="1366">
        <f t="shared" ref="HIG66" si="11036">HIG59*$C$64*$C$66</f>
        <v>0</v>
      </c>
      <c r="HII66" s="1366">
        <f t="shared" ref="HII66" si="11037">HII59*$C$64*$C$66</f>
        <v>0</v>
      </c>
      <c r="HIK66" s="1366">
        <f t="shared" ref="HIK66" si="11038">HIK59*$C$64*$C$66</f>
        <v>0</v>
      </c>
      <c r="HIM66" s="1366">
        <f t="shared" ref="HIM66" si="11039">HIM59*$C$64*$C$66</f>
        <v>0</v>
      </c>
      <c r="HIO66" s="1366">
        <f t="shared" ref="HIO66" si="11040">HIO59*$C$64*$C$66</f>
        <v>0</v>
      </c>
      <c r="HIQ66" s="1366">
        <f t="shared" ref="HIQ66" si="11041">HIQ59*$C$64*$C$66</f>
        <v>0</v>
      </c>
      <c r="HIS66" s="1366">
        <f t="shared" ref="HIS66" si="11042">HIS59*$C$64*$C$66</f>
        <v>0</v>
      </c>
      <c r="HIU66" s="1366">
        <f t="shared" ref="HIU66" si="11043">HIU59*$C$64*$C$66</f>
        <v>0</v>
      </c>
      <c r="HIW66" s="1366">
        <f t="shared" ref="HIW66" si="11044">HIW59*$C$64*$C$66</f>
        <v>0</v>
      </c>
      <c r="HIY66" s="1366">
        <f t="shared" ref="HIY66" si="11045">HIY59*$C$64*$C$66</f>
        <v>0</v>
      </c>
      <c r="HJA66" s="1366">
        <f t="shared" ref="HJA66" si="11046">HJA59*$C$64*$C$66</f>
        <v>0</v>
      </c>
      <c r="HJC66" s="1366">
        <f t="shared" ref="HJC66" si="11047">HJC59*$C$64*$C$66</f>
        <v>0</v>
      </c>
      <c r="HJE66" s="1366">
        <f t="shared" ref="HJE66" si="11048">HJE59*$C$64*$C$66</f>
        <v>0</v>
      </c>
      <c r="HJG66" s="1366">
        <f t="shared" ref="HJG66" si="11049">HJG59*$C$64*$C$66</f>
        <v>0</v>
      </c>
      <c r="HJI66" s="1366">
        <f t="shared" ref="HJI66" si="11050">HJI59*$C$64*$C$66</f>
        <v>0</v>
      </c>
      <c r="HJK66" s="1366">
        <f t="shared" ref="HJK66" si="11051">HJK59*$C$64*$C$66</f>
        <v>0</v>
      </c>
      <c r="HJM66" s="1366">
        <f t="shared" ref="HJM66" si="11052">HJM59*$C$64*$C$66</f>
        <v>0</v>
      </c>
      <c r="HJO66" s="1366">
        <f t="shared" ref="HJO66" si="11053">HJO59*$C$64*$C$66</f>
        <v>0</v>
      </c>
      <c r="HJQ66" s="1366">
        <f t="shared" ref="HJQ66" si="11054">HJQ59*$C$64*$C$66</f>
        <v>0</v>
      </c>
      <c r="HJS66" s="1366">
        <f t="shared" ref="HJS66" si="11055">HJS59*$C$64*$C$66</f>
        <v>0</v>
      </c>
      <c r="HJU66" s="1366">
        <f t="shared" ref="HJU66" si="11056">HJU59*$C$64*$C$66</f>
        <v>0</v>
      </c>
      <c r="HJW66" s="1366">
        <f t="shared" ref="HJW66" si="11057">HJW59*$C$64*$C$66</f>
        <v>0</v>
      </c>
      <c r="HJY66" s="1366">
        <f t="shared" ref="HJY66" si="11058">HJY59*$C$64*$C$66</f>
        <v>0</v>
      </c>
      <c r="HKA66" s="1366">
        <f t="shared" ref="HKA66" si="11059">HKA59*$C$64*$C$66</f>
        <v>0</v>
      </c>
      <c r="HKC66" s="1366">
        <f t="shared" ref="HKC66" si="11060">HKC59*$C$64*$C$66</f>
        <v>0</v>
      </c>
      <c r="HKE66" s="1366">
        <f t="shared" ref="HKE66" si="11061">HKE59*$C$64*$C$66</f>
        <v>0</v>
      </c>
      <c r="HKG66" s="1366">
        <f t="shared" ref="HKG66" si="11062">HKG59*$C$64*$C$66</f>
        <v>0</v>
      </c>
      <c r="HKI66" s="1366">
        <f t="shared" ref="HKI66" si="11063">HKI59*$C$64*$C$66</f>
        <v>0</v>
      </c>
      <c r="HKK66" s="1366">
        <f t="shared" ref="HKK66" si="11064">HKK59*$C$64*$C$66</f>
        <v>0</v>
      </c>
      <c r="HKM66" s="1366">
        <f t="shared" ref="HKM66" si="11065">HKM59*$C$64*$C$66</f>
        <v>0</v>
      </c>
      <c r="HKO66" s="1366">
        <f t="shared" ref="HKO66" si="11066">HKO59*$C$64*$C$66</f>
        <v>0</v>
      </c>
      <c r="HKQ66" s="1366">
        <f t="shared" ref="HKQ66" si="11067">HKQ59*$C$64*$C$66</f>
        <v>0</v>
      </c>
      <c r="HKS66" s="1366">
        <f t="shared" ref="HKS66" si="11068">HKS59*$C$64*$C$66</f>
        <v>0</v>
      </c>
      <c r="HKU66" s="1366">
        <f t="shared" ref="HKU66" si="11069">HKU59*$C$64*$C$66</f>
        <v>0</v>
      </c>
      <c r="HKW66" s="1366">
        <f t="shared" ref="HKW66" si="11070">HKW59*$C$64*$C$66</f>
        <v>0</v>
      </c>
      <c r="HKY66" s="1366">
        <f t="shared" ref="HKY66" si="11071">HKY59*$C$64*$C$66</f>
        <v>0</v>
      </c>
      <c r="HLA66" s="1366">
        <f t="shared" ref="HLA66" si="11072">HLA59*$C$64*$C$66</f>
        <v>0</v>
      </c>
      <c r="HLC66" s="1366">
        <f t="shared" ref="HLC66" si="11073">HLC59*$C$64*$C$66</f>
        <v>0</v>
      </c>
      <c r="HLE66" s="1366">
        <f t="shared" ref="HLE66" si="11074">HLE59*$C$64*$C$66</f>
        <v>0</v>
      </c>
      <c r="HLG66" s="1366">
        <f t="shared" ref="HLG66" si="11075">HLG59*$C$64*$C$66</f>
        <v>0</v>
      </c>
      <c r="HLI66" s="1366">
        <f t="shared" ref="HLI66" si="11076">HLI59*$C$64*$C$66</f>
        <v>0</v>
      </c>
      <c r="HLK66" s="1366">
        <f t="shared" ref="HLK66" si="11077">HLK59*$C$64*$C$66</f>
        <v>0</v>
      </c>
      <c r="HLM66" s="1366">
        <f t="shared" ref="HLM66" si="11078">HLM59*$C$64*$C$66</f>
        <v>0</v>
      </c>
      <c r="HLO66" s="1366">
        <f t="shared" ref="HLO66" si="11079">HLO59*$C$64*$C$66</f>
        <v>0</v>
      </c>
      <c r="HLQ66" s="1366">
        <f t="shared" ref="HLQ66" si="11080">HLQ59*$C$64*$C$66</f>
        <v>0</v>
      </c>
      <c r="HLS66" s="1366">
        <f t="shared" ref="HLS66" si="11081">HLS59*$C$64*$C$66</f>
        <v>0</v>
      </c>
      <c r="HLU66" s="1366">
        <f t="shared" ref="HLU66" si="11082">HLU59*$C$64*$C$66</f>
        <v>0</v>
      </c>
      <c r="HLW66" s="1366">
        <f t="shared" ref="HLW66" si="11083">HLW59*$C$64*$C$66</f>
        <v>0</v>
      </c>
      <c r="HLY66" s="1366">
        <f t="shared" ref="HLY66" si="11084">HLY59*$C$64*$C$66</f>
        <v>0</v>
      </c>
      <c r="HMA66" s="1366">
        <f t="shared" ref="HMA66" si="11085">HMA59*$C$64*$C$66</f>
        <v>0</v>
      </c>
      <c r="HMC66" s="1366">
        <f t="shared" ref="HMC66" si="11086">HMC59*$C$64*$C$66</f>
        <v>0</v>
      </c>
      <c r="HME66" s="1366">
        <f t="shared" ref="HME66" si="11087">HME59*$C$64*$C$66</f>
        <v>0</v>
      </c>
      <c r="HMG66" s="1366">
        <f t="shared" ref="HMG66" si="11088">HMG59*$C$64*$C$66</f>
        <v>0</v>
      </c>
      <c r="HMI66" s="1366">
        <f t="shared" ref="HMI66" si="11089">HMI59*$C$64*$C$66</f>
        <v>0</v>
      </c>
      <c r="HMK66" s="1366">
        <f t="shared" ref="HMK66" si="11090">HMK59*$C$64*$C$66</f>
        <v>0</v>
      </c>
      <c r="HMM66" s="1366">
        <f t="shared" ref="HMM66" si="11091">HMM59*$C$64*$C$66</f>
        <v>0</v>
      </c>
      <c r="HMO66" s="1366">
        <f t="shared" ref="HMO66" si="11092">HMO59*$C$64*$C$66</f>
        <v>0</v>
      </c>
      <c r="HMQ66" s="1366">
        <f t="shared" ref="HMQ66" si="11093">HMQ59*$C$64*$C$66</f>
        <v>0</v>
      </c>
      <c r="HMS66" s="1366">
        <f t="shared" ref="HMS66" si="11094">HMS59*$C$64*$C$66</f>
        <v>0</v>
      </c>
      <c r="HMU66" s="1366">
        <f t="shared" ref="HMU66" si="11095">HMU59*$C$64*$C$66</f>
        <v>0</v>
      </c>
      <c r="HMW66" s="1366">
        <f t="shared" ref="HMW66" si="11096">HMW59*$C$64*$C$66</f>
        <v>0</v>
      </c>
      <c r="HMY66" s="1366">
        <f t="shared" ref="HMY66" si="11097">HMY59*$C$64*$C$66</f>
        <v>0</v>
      </c>
      <c r="HNA66" s="1366">
        <f t="shared" ref="HNA66" si="11098">HNA59*$C$64*$C$66</f>
        <v>0</v>
      </c>
      <c r="HNC66" s="1366">
        <f t="shared" ref="HNC66" si="11099">HNC59*$C$64*$C$66</f>
        <v>0</v>
      </c>
      <c r="HNE66" s="1366">
        <f t="shared" ref="HNE66" si="11100">HNE59*$C$64*$C$66</f>
        <v>0</v>
      </c>
      <c r="HNG66" s="1366">
        <f t="shared" ref="HNG66" si="11101">HNG59*$C$64*$C$66</f>
        <v>0</v>
      </c>
      <c r="HNI66" s="1366">
        <f t="shared" ref="HNI66" si="11102">HNI59*$C$64*$C$66</f>
        <v>0</v>
      </c>
      <c r="HNK66" s="1366">
        <f t="shared" ref="HNK66" si="11103">HNK59*$C$64*$C$66</f>
        <v>0</v>
      </c>
      <c r="HNM66" s="1366">
        <f t="shared" ref="HNM66" si="11104">HNM59*$C$64*$C$66</f>
        <v>0</v>
      </c>
      <c r="HNO66" s="1366">
        <f t="shared" ref="HNO66" si="11105">HNO59*$C$64*$C$66</f>
        <v>0</v>
      </c>
      <c r="HNQ66" s="1366">
        <f t="shared" ref="HNQ66" si="11106">HNQ59*$C$64*$C$66</f>
        <v>0</v>
      </c>
      <c r="HNS66" s="1366">
        <f t="shared" ref="HNS66" si="11107">HNS59*$C$64*$C$66</f>
        <v>0</v>
      </c>
      <c r="HNU66" s="1366">
        <f t="shared" ref="HNU66" si="11108">HNU59*$C$64*$C$66</f>
        <v>0</v>
      </c>
      <c r="HNW66" s="1366">
        <f t="shared" ref="HNW66" si="11109">HNW59*$C$64*$C$66</f>
        <v>0</v>
      </c>
      <c r="HNY66" s="1366">
        <f t="shared" ref="HNY66" si="11110">HNY59*$C$64*$C$66</f>
        <v>0</v>
      </c>
      <c r="HOA66" s="1366">
        <f t="shared" ref="HOA66" si="11111">HOA59*$C$64*$C$66</f>
        <v>0</v>
      </c>
      <c r="HOC66" s="1366">
        <f t="shared" ref="HOC66" si="11112">HOC59*$C$64*$C$66</f>
        <v>0</v>
      </c>
      <c r="HOE66" s="1366">
        <f t="shared" ref="HOE66" si="11113">HOE59*$C$64*$C$66</f>
        <v>0</v>
      </c>
      <c r="HOG66" s="1366">
        <f t="shared" ref="HOG66" si="11114">HOG59*$C$64*$C$66</f>
        <v>0</v>
      </c>
      <c r="HOI66" s="1366">
        <f t="shared" ref="HOI66" si="11115">HOI59*$C$64*$C$66</f>
        <v>0</v>
      </c>
      <c r="HOK66" s="1366">
        <f t="shared" ref="HOK66" si="11116">HOK59*$C$64*$C$66</f>
        <v>0</v>
      </c>
      <c r="HOM66" s="1366">
        <f t="shared" ref="HOM66" si="11117">HOM59*$C$64*$C$66</f>
        <v>0</v>
      </c>
      <c r="HOO66" s="1366">
        <f t="shared" ref="HOO66" si="11118">HOO59*$C$64*$C$66</f>
        <v>0</v>
      </c>
      <c r="HOQ66" s="1366">
        <f t="shared" ref="HOQ66" si="11119">HOQ59*$C$64*$C$66</f>
        <v>0</v>
      </c>
      <c r="HOS66" s="1366">
        <f t="shared" ref="HOS66" si="11120">HOS59*$C$64*$C$66</f>
        <v>0</v>
      </c>
      <c r="HOU66" s="1366">
        <f t="shared" ref="HOU66" si="11121">HOU59*$C$64*$C$66</f>
        <v>0</v>
      </c>
      <c r="HOW66" s="1366">
        <f t="shared" ref="HOW66" si="11122">HOW59*$C$64*$C$66</f>
        <v>0</v>
      </c>
      <c r="HOY66" s="1366">
        <f t="shared" ref="HOY66" si="11123">HOY59*$C$64*$C$66</f>
        <v>0</v>
      </c>
      <c r="HPA66" s="1366">
        <f t="shared" ref="HPA66" si="11124">HPA59*$C$64*$C$66</f>
        <v>0</v>
      </c>
      <c r="HPC66" s="1366">
        <f t="shared" ref="HPC66" si="11125">HPC59*$C$64*$C$66</f>
        <v>0</v>
      </c>
      <c r="HPE66" s="1366">
        <f t="shared" ref="HPE66" si="11126">HPE59*$C$64*$C$66</f>
        <v>0</v>
      </c>
      <c r="HPG66" s="1366">
        <f t="shared" ref="HPG66" si="11127">HPG59*$C$64*$C$66</f>
        <v>0</v>
      </c>
      <c r="HPI66" s="1366">
        <f t="shared" ref="HPI66" si="11128">HPI59*$C$64*$C$66</f>
        <v>0</v>
      </c>
      <c r="HPK66" s="1366">
        <f t="shared" ref="HPK66" si="11129">HPK59*$C$64*$C$66</f>
        <v>0</v>
      </c>
      <c r="HPM66" s="1366">
        <f t="shared" ref="HPM66" si="11130">HPM59*$C$64*$C$66</f>
        <v>0</v>
      </c>
      <c r="HPO66" s="1366">
        <f t="shared" ref="HPO66" si="11131">HPO59*$C$64*$C$66</f>
        <v>0</v>
      </c>
      <c r="HPQ66" s="1366">
        <f t="shared" ref="HPQ66" si="11132">HPQ59*$C$64*$C$66</f>
        <v>0</v>
      </c>
      <c r="HPS66" s="1366">
        <f t="shared" ref="HPS66" si="11133">HPS59*$C$64*$C$66</f>
        <v>0</v>
      </c>
      <c r="HPU66" s="1366">
        <f t="shared" ref="HPU66" si="11134">HPU59*$C$64*$C$66</f>
        <v>0</v>
      </c>
      <c r="HPW66" s="1366">
        <f t="shared" ref="HPW66" si="11135">HPW59*$C$64*$C$66</f>
        <v>0</v>
      </c>
      <c r="HPY66" s="1366">
        <f t="shared" ref="HPY66" si="11136">HPY59*$C$64*$C$66</f>
        <v>0</v>
      </c>
      <c r="HQA66" s="1366">
        <f t="shared" ref="HQA66" si="11137">HQA59*$C$64*$C$66</f>
        <v>0</v>
      </c>
      <c r="HQC66" s="1366">
        <f t="shared" ref="HQC66" si="11138">HQC59*$C$64*$C$66</f>
        <v>0</v>
      </c>
      <c r="HQE66" s="1366">
        <f t="shared" ref="HQE66" si="11139">HQE59*$C$64*$C$66</f>
        <v>0</v>
      </c>
      <c r="HQG66" s="1366">
        <f t="shared" ref="HQG66" si="11140">HQG59*$C$64*$C$66</f>
        <v>0</v>
      </c>
      <c r="HQI66" s="1366">
        <f t="shared" ref="HQI66" si="11141">HQI59*$C$64*$C$66</f>
        <v>0</v>
      </c>
      <c r="HQK66" s="1366">
        <f t="shared" ref="HQK66" si="11142">HQK59*$C$64*$C$66</f>
        <v>0</v>
      </c>
      <c r="HQM66" s="1366">
        <f t="shared" ref="HQM66" si="11143">HQM59*$C$64*$C$66</f>
        <v>0</v>
      </c>
      <c r="HQO66" s="1366">
        <f t="shared" ref="HQO66" si="11144">HQO59*$C$64*$C$66</f>
        <v>0</v>
      </c>
      <c r="HQQ66" s="1366">
        <f t="shared" ref="HQQ66" si="11145">HQQ59*$C$64*$C$66</f>
        <v>0</v>
      </c>
      <c r="HQS66" s="1366">
        <f t="shared" ref="HQS66" si="11146">HQS59*$C$64*$C$66</f>
        <v>0</v>
      </c>
      <c r="HQU66" s="1366">
        <f t="shared" ref="HQU66" si="11147">HQU59*$C$64*$C$66</f>
        <v>0</v>
      </c>
      <c r="HQW66" s="1366">
        <f t="shared" ref="HQW66" si="11148">HQW59*$C$64*$C$66</f>
        <v>0</v>
      </c>
      <c r="HQY66" s="1366">
        <f t="shared" ref="HQY66" si="11149">HQY59*$C$64*$C$66</f>
        <v>0</v>
      </c>
      <c r="HRA66" s="1366">
        <f t="shared" ref="HRA66" si="11150">HRA59*$C$64*$C$66</f>
        <v>0</v>
      </c>
      <c r="HRC66" s="1366">
        <f t="shared" ref="HRC66" si="11151">HRC59*$C$64*$C$66</f>
        <v>0</v>
      </c>
      <c r="HRE66" s="1366">
        <f t="shared" ref="HRE66" si="11152">HRE59*$C$64*$C$66</f>
        <v>0</v>
      </c>
      <c r="HRG66" s="1366">
        <f t="shared" ref="HRG66" si="11153">HRG59*$C$64*$C$66</f>
        <v>0</v>
      </c>
      <c r="HRI66" s="1366">
        <f t="shared" ref="HRI66" si="11154">HRI59*$C$64*$C$66</f>
        <v>0</v>
      </c>
      <c r="HRK66" s="1366">
        <f t="shared" ref="HRK66" si="11155">HRK59*$C$64*$C$66</f>
        <v>0</v>
      </c>
      <c r="HRM66" s="1366">
        <f t="shared" ref="HRM66" si="11156">HRM59*$C$64*$C$66</f>
        <v>0</v>
      </c>
      <c r="HRO66" s="1366">
        <f t="shared" ref="HRO66" si="11157">HRO59*$C$64*$C$66</f>
        <v>0</v>
      </c>
      <c r="HRQ66" s="1366">
        <f t="shared" ref="HRQ66" si="11158">HRQ59*$C$64*$C$66</f>
        <v>0</v>
      </c>
      <c r="HRS66" s="1366">
        <f t="shared" ref="HRS66" si="11159">HRS59*$C$64*$C$66</f>
        <v>0</v>
      </c>
      <c r="HRU66" s="1366">
        <f t="shared" ref="HRU66" si="11160">HRU59*$C$64*$C$66</f>
        <v>0</v>
      </c>
      <c r="HRW66" s="1366">
        <f t="shared" ref="HRW66" si="11161">HRW59*$C$64*$C$66</f>
        <v>0</v>
      </c>
      <c r="HRY66" s="1366">
        <f t="shared" ref="HRY66" si="11162">HRY59*$C$64*$C$66</f>
        <v>0</v>
      </c>
      <c r="HSA66" s="1366">
        <f t="shared" ref="HSA66" si="11163">HSA59*$C$64*$C$66</f>
        <v>0</v>
      </c>
      <c r="HSC66" s="1366">
        <f t="shared" ref="HSC66" si="11164">HSC59*$C$64*$C$66</f>
        <v>0</v>
      </c>
      <c r="HSE66" s="1366">
        <f t="shared" ref="HSE66" si="11165">HSE59*$C$64*$C$66</f>
        <v>0</v>
      </c>
      <c r="HSG66" s="1366">
        <f t="shared" ref="HSG66" si="11166">HSG59*$C$64*$C$66</f>
        <v>0</v>
      </c>
      <c r="HSI66" s="1366">
        <f t="shared" ref="HSI66" si="11167">HSI59*$C$64*$C$66</f>
        <v>0</v>
      </c>
      <c r="HSK66" s="1366">
        <f t="shared" ref="HSK66" si="11168">HSK59*$C$64*$C$66</f>
        <v>0</v>
      </c>
      <c r="HSM66" s="1366">
        <f t="shared" ref="HSM66" si="11169">HSM59*$C$64*$C$66</f>
        <v>0</v>
      </c>
      <c r="HSO66" s="1366">
        <f t="shared" ref="HSO66" si="11170">HSO59*$C$64*$C$66</f>
        <v>0</v>
      </c>
      <c r="HSQ66" s="1366">
        <f t="shared" ref="HSQ66" si="11171">HSQ59*$C$64*$C$66</f>
        <v>0</v>
      </c>
      <c r="HSS66" s="1366">
        <f t="shared" ref="HSS66" si="11172">HSS59*$C$64*$C$66</f>
        <v>0</v>
      </c>
      <c r="HSU66" s="1366">
        <f t="shared" ref="HSU66" si="11173">HSU59*$C$64*$C$66</f>
        <v>0</v>
      </c>
      <c r="HSW66" s="1366">
        <f t="shared" ref="HSW66" si="11174">HSW59*$C$64*$C$66</f>
        <v>0</v>
      </c>
      <c r="HSY66" s="1366">
        <f t="shared" ref="HSY66" si="11175">HSY59*$C$64*$C$66</f>
        <v>0</v>
      </c>
      <c r="HTA66" s="1366">
        <f t="shared" ref="HTA66" si="11176">HTA59*$C$64*$C$66</f>
        <v>0</v>
      </c>
      <c r="HTC66" s="1366">
        <f t="shared" ref="HTC66" si="11177">HTC59*$C$64*$C$66</f>
        <v>0</v>
      </c>
      <c r="HTE66" s="1366">
        <f t="shared" ref="HTE66" si="11178">HTE59*$C$64*$C$66</f>
        <v>0</v>
      </c>
      <c r="HTG66" s="1366">
        <f t="shared" ref="HTG66" si="11179">HTG59*$C$64*$C$66</f>
        <v>0</v>
      </c>
      <c r="HTI66" s="1366">
        <f t="shared" ref="HTI66" si="11180">HTI59*$C$64*$C$66</f>
        <v>0</v>
      </c>
      <c r="HTK66" s="1366">
        <f t="shared" ref="HTK66" si="11181">HTK59*$C$64*$C$66</f>
        <v>0</v>
      </c>
      <c r="HTM66" s="1366">
        <f t="shared" ref="HTM66" si="11182">HTM59*$C$64*$C$66</f>
        <v>0</v>
      </c>
      <c r="HTO66" s="1366">
        <f t="shared" ref="HTO66" si="11183">HTO59*$C$64*$C$66</f>
        <v>0</v>
      </c>
      <c r="HTQ66" s="1366">
        <f t="shared" ref="HTQ66" si="11184">HTQ59*$C$64*$C$66</f>
        <v>0</v>
      </c>
      <c r="HTS66" s="1366">
        <f t="shared" ref="HTS66" si="11185">HTS59*$C$64*$C$66</f>
        <v>0</v>
      </c>
      <c r="HTU66" s="1366">
        <f t="shared" ref="HTU66" si="11186">HTU59*$C$64*$C$66</f>
        <v>0</v>
      </c>
      <c r="HTW66" s="1366">
        <f t="shared" ref="HTW66" si="11187">HTW59*$C$64*$C$66</f>
        <v>0</v>
      </c>
      <c r="HTY66" s="1366">
        <f t="shared" ref="HTY66" si="11188">HTY59*$C$64*$C$66</f>
        <v>0</v>
      </c>
      <c r="HUA66" s="1366">
        <f t="shared" ref="HUA66" si="11189">HUA59*$C$64*$C$66</f>
        <v>0</v>
      </c>
      <c r="HUC66" s="1366">
        <f t="shared" ref="HUC66" si="11190">HUC59*$C$64*$C$66</f>
        <v>0</v>
      </c>
      <c r="HUE66" s="1366">
        <f t="shared" ref="HUE66" si="11191">HUE59*$C$64*$C$66</f>
        <v>0</v>
      </c>
      <c r="HUG66" s="1366">
        <f t="shared" ref="HUG66" si="11192">HUG59*$C$64*$C$66</f>
        <v>0</v>
      </c>
      <c r="HUI66" s="1366">
        <f t="shared" ref="HUI66" si="11193">HUI59*$C$64*$C$66</f>
        <v>0</v>
      </c>
      <c r="HUK66" s="1366">
        <f t="shared" ref="HUK66" si="11194">HUK59*$C$64*$C$66</f>
        <v>0</v>
      </c>
      <c r="HUM66" s="1366">
        <f t="shared" ref="HUM66" si="11195">HUM59*$C$64*$C$66</f>
        <v>0</v>
      </c>
      <c r="HUO66" s="1366">
        <f t="shared" ref="HUO66" si="11196">HUO59*$C$64*$C$66</f>
        <v>0</v>
      </c>
      <c r="HUQ66" s="1366">
        <f t="shared" ref="HUQ66" si="11197">HUQ59*$C$64*$C$66</f>
        <v>0</v>
      </c>
      <c r="HUS66" s="1366">
        <f t="shared" ref="HUS66" si="11198">HUS59*$C$64*$C$66</f>
        <v>0</v>
      </c>
      <c r="HUU66" s="1366">
        <f t="shared" ref="HUU66" si="11199">HUU59*$C$64*$C$66</f>
        <v>0</v>
      </c>
      <c r="HUW66" s="1366">
        <f t="shared" ref="HUW66" si="11200">HUW59*$C$64*$C$66</f>
        <v>0</v>
      </c>
      <c r="HUY66" s="1366">
        <f t="shared" ref="HUY66" si="11201">HUY59*$C$64*$C$66</f>
        <v>0</v>
      </c>
      <c r="HVA66" s="1366">
        <f t="shared" ref="HVA66" si="11202">HVA59*$C$64*$C$66</f>
        <v>0</v>
      </c>
      <c r="HVC66" s="1366">
        <f t="shared" ref="HVC66" si="11203">HVC59*$C$64*$C$66</f>
        <v>0</v>
      </c>
      <c r="HVE66" s="1366">
        <f t="shared" ref="HVE66" si="11204">HVE59*$C$64*$C$66</f>
        <v>0</v>
      </c>
      <c r="HVG66" s="1366">
        <f t="shared" ref="HVG66" si="11205">HVG59*$C$64*$C$66</f>
        <v>0</v>
      </c>
      <c r="HVI66" s="1366">
        <f t="shared" ref="HVI66" si="11206">HVI59*$C$64*$C$66</f>
        <v>0</v>
      </c>
      <c r="HVK66" s="1366">
        <f t="shared" ref="HVK66" si="11207">HVK59*$C$64*$C$66</f>
        <v>0</v>
      </c>
      <c r="HVM66" s="1366">
        <f t="shared" ref="HVM66" si="11208">HVM59*$C$64*$C$66</f>
        <v>0</v>
      </c>
      <c r="HVO66" s="1366">
        <f t="shared" ref="HVO66" si="11209">HVO59*$C$64*$C$66</f>
        <v>0</v>
      </c>
      <c r="HVQ66" s="1366">
        <f t="shared" ref="HVQ66" si="11210">HVQ59*$C$64*$C$66</f>
        <v>0</v>
      </c>
      <c r="HVS66" s="1366">
        <f t="shared" ref="HVS66" si="11211">HVS59*$C$64*$C$66</f>
        <v>0</v>
      </c>
      <c r="HVU66" s="1366">
        <f t="shared" ref="HVU66" si="11212">HVU59*$C$64*$C$66</f>
        <v>0</v>
      </c>
      <c r="HVW66" s="1366">
        <f t="shared" ref="HVW66" si="11213">HVW59*$C$64*$C$66</f>
        <v>0</v>
      </c>
      <c r="HVY66" s="1366">
        <f t="shared" ref="HVY66" si="11214">HVY59*$C$64*$C$66</f>
        <v>0</v>
      </c>
      <c r="HWA66" s="1366">
        <f t="shared" ref="HWA66" si="11215">HWA59*$C$64*$C$66</f>
        <v>0</v>
      </c>
      <c r="HWC66" s="1366">
        <f t="shared" ref="HWC66" si="11216">HWC59*$C$64*$C$66</f>
        <v>0</v>
      </c>
      <c r="HWE66" s="1366">
        <f t="shared" ref="HWE66" si="11217">HWE59*$C$64*$C$66</f>
        <v>0</v>
      </c>
      <c r="HWG66" s="1366">
        <f t="shared" ref="HWG66" si="11218">HWG59*$C$64*$C$66</f>
        <v>0</v>
      </c>
      <c r="HWI66" s="1366">
        <f t="shared" ref="HWI66" si="11219">HWI59*$C$64*$C$66</f>
        <v>0</v>
      </c>
      <c r="HWK66" s="1366">
        <f t="shared" ref="HWK66" si="11220">HWK59*$C$64*$C$66</f>
        <v>0</v>
      </c>
      <c r="HWM66" s="1366">
        <f t="shared" ref="HWM66" si="11221">HWM59*$C$64*$C$66</f>
        <v>0</v>
      </c>
      <c r="HWO66" s="1366">
        <f t="shared" ref="HWO66" si="11222">HWO59*$C$64*$C$66</f>
        <v>0</v>
      </c>
      <c r="HWQ66" s="1366">
        <f t="shared" ref="HWQ66" si="11223">HWQ59*$C$64*$C$66</f>
        <v>0</v>
      </c>
      <c r="HWS66" s="1366">
        <f t="shared" ref="HWS66" si="11224">HWS59*$C$64*$C$66</f>
        <v>0</v>
      </c>
      <c r="HWU66" s="1366">
        <f t="shared" ref="HWU66" si="11225">HWU59*$C$64*$C$66</f>
        <v>0</v>
      </c>
      <c r="HWW66" s="1366">
        <f t="shared" ref="HWW66" si="11226">HWW59*$C$64*$C$66</f>
        <v>0</v>
      </c>
      <c r="HWY66" s="1366">
        <f t="shared" ref="HWY66" si="11227">HWY59*$C$64*$C$66</f>
        <v>0</v>
      </c>
      <c r="HXA66" s="1366">
        <f t="shared" ref="HXA66" si="11228">HXA59*$C$64*$C$66</f>
        <v>0</v>
      </c>
      <c r="HXC66" s="1366">
        <f t="shared" ref="HXC66" si="11229">HXC59*$C$64*$C$66</f>
        <v>0</v>
      </c>
      <c r="HXE66" s="1366">
        <f t="shared" ref="HXE66" si="11230">HXE59*$C$64*$C$66</f>
        <v>0</v>
      </c>
      <c r="HXG66" s="1366">
        <f t="shared" ref="HXG66" si="11231">HXG59*$C$64*$C$66</f>
        <v>0</v>
      </c>
      <c r="HXI66" s="1366">
        <f t="shared" ref="HXI66" si="11232">HXI59*$C$64*$C$66</f>
        <v>0</v>
      </c>
      <c r="HXK66" s="1366">
        <f t="shared" ref="HXK66" si="11233">HXK59*$C$64*$C$66</f>
        <v>0</v>
      </c>
      <c r="HXM66" s="1366">
        <f t="shared" ref="HXM66" si="11234">HXM59*$C$64*$C$66</f>
        <v>0</v>
      </c>
      <c r="HXO66" s="1366">
        <f t="shared" ref="HXO66" si="11235">HXO59*$C$64*$C$66</f>
        <v>0</v>
      </c>
      <c r="HXQ66" s="1366">
        <f t="shared" ref="HXQ66" si="11236">HXQ59*$C$64*$C$66</f>
        <v>0</v>
      </c>
      <c r="HXS66" s="1366">
        <f t="shared" ref="HXS66" si="11237">HXS59*$C$64*$C$66</f>
        <v>0</v>
      </c>
      <c r="HXU66" s="1366">
        <f t="shared" ref="HXU66" si="11238">HXU59*$C$64*$C$66</f>
        <v>0</v>
      </c>
      <c r="HXW66" s="1366">
        <f t="shared" ref="HXW66" si="11239">HXW59*$C$64*$C$66</f>
        <v>0</v>
      </c>
      <c r="HXY66" s="1366">
        <f t="shared" ref="HXY66" si="11240">HXY59*$C$64*$C$66</f>
        <v>0</v>
      </c>
      <c r="HYA66" s="1366">
        <f t="shared" ref="HYA66" si="11241">HYA59*$C$64*$C$66</f>
        <v>0</v>
      </c>
      <c r="HYC66" s="1366">
        <f t="shared" ref="HYC66" si="11242">HYC59*$C$64*$C$66</f>
        <v>0</v>
      </c>
      <c r="HYE66" s="1366">
        <f t="shared" ref="HYE66" si="11243">HYE59*$C$64*$C$66</f>
        <v>0</v>
      </c>
      <c r="HYG66" s="1366">
        <f t="shared" ref="HYG66" si="11244">HYG59*$C$64*$C$66</f>
        <v>0</v>
      </c>
      <c r="HYI66" s="1366">
        <f t="shared" ref="HYI66" si="11245">HYI59*$C$64*$C$66</f>
        <v>0</v>
      </c>
      <c r="HYK66" s="1366">
        <f t="shared" ref="HYK66" si="11246">HYK59*$C$64*$C$66</f>
        <v>0</v>
      </c>
      <c r="HYM66" s="1366">
        <f t="shared" ref="HYM66" si="11247">HYM59*$C$64*$C$66</f>
        <v>0</v>
      </c>
      <c r="HYO66" s="1366">
        <f t="shared" ref="HYO66" si="11248">HYO59*$C$64*$C$66</f>
        <v>0</v>
      </c>
      <c r="HYQ66" s="1366">
        <f t="shared" ref="HYQ66" si="11249">HYQ59*$C$64*$C$66</f>
        <v>0</v>
      </c>
      <c r="HYS66" s="1366">
        <f t="shared" ref="HYS66" si="11250">HYS59*$C$64*$C$66</f>
        <v>0</v>
      </c>
      <c r="HYU66" s="1366">
        <f t="shared" ref="HYU66" si="11251">HYU59*$C$64*$C$66</f>
        <v>0</v>
      </c>
      <c r="HYW66" s="1366">
        <f t="shared" ref="HYW66" si="11252">HYW59*$C$64*$C$66</f>
        <v>0</v>
      </c>
      <c r="HYY66" s="1366">
        <f t="shared" ref="HYY66" si="11253">HYY59*$C$64*$C$66</f>
        <v>0</v>
      </c>
      <c r="HZA66" s="1366">
        <f t="shared" ref="HZA66" si="11254">HZA59*$C$64*$C$66</f>
        <v>0</v>
      </c>
      <c r="HZC66" s="1366">
        <f t="shared" ref="HZC66" si="11255">HZC59*$C$64*$C$66</f>
        <v>0</v>
      </c>
      <c r="HZE66" s="1366">
        <f t="shared" ref="HZE66" si="11256">HZE59*$C$64*$C$66</f>
        <v>0</v>
      </c>
      <c r="HZG66" s="1366">
        <f t="shared" ref="HZG66" si="11257">HZG59*$C$64*$C$66</f>
        <v>0</v>
      </c>
      <c r="HZI66" s="1366">
        <f t="shared" ref="HZI66" si="11258">HZI59*$C$64*$C$66</f>
        <v>0</v>
      </c>
      <c r="HZK66" s="1366">
        <f t="shared" ref="HZK66" si="11259">HZK59*$C$64*$C$66</f>
        <v>0</v>
      </c>
      <c r="HZM66" s="1366">
        <f t="shared" ref="HZM66" si="11260">HZM59*$C$64*$C$66</f>
        <v>0</v>
      </c>
      <c r="HZO66" s="1366">
        <f t="shared" ref="HZO66" si="11261">HZO59*$C$64*$C$66</f>
        <v>0</v>
      </c>
      <c r="HZQ66" s="1366">
        <f t="shared" ref="HZQ66" si="11262">HZQ59*$C$64*$C$66</f>
        <v>0</v>
      </c>
      <c r="HZS66" s="1366">
        <f t="shared" ref="HZS66" si="11263">HZS59*$C$64*$C$66</f>
        <v>0</v>
      </c>
      <c r="HZU66" s="1366">
        <f t="shared" ref="HZU66" si="11264">HZU59*$C$64*$C$66</f>
        <v>0</v>
      </c>
      <c r="HZW66" s="1366">
        <f t="shared" ref="HZW66" si="11265">HZW59*$C$64*$C$66</f>
        <v>0</v>
      </c>
      <c r="HZY66" s="1366">
        <f t="shared" ref="HZY66" si="11266">HZY59*$C$64*$C$66</f>
        <v>0</v>
      </c>
      <c r="IAA66" s="1366">
        <f t="shared" ref="IAA66" si="11267">IAA59*$C$64*$C$66</f>
        <v>0</v>
      </c>
      <c r="IAC66" s="1366">
        <f t="shared" ref="IAC66" si="11268">IAC59*$C$64*$C$66</f>
        <v>0</v>
      </c>
      <c r="IAE66" s="1366">
        <f t="shared" ref="IAE66" si="11269">IAE59*$C$64*$C$66</f>
        <v>0</v>
      </c>
      <c r="IAG66" s="1366">
        <f t="shared" ref="IAG66" si="11270">IAG59*$C$64*$C$66</f>
        <v>0</v>
      </c>
      <c r="IAI66" s="1366">
        <f t="shared" ref="IAI66" si="11271">IAI59*$C$64*$C$66</f>
        <v>0</v>
      </c>
      <c r="IAK66" s="1366">
        <f t="shared" ref="IAK66" si="11272">IAK59*$C$64*$C$66</f>
        <v>0</v>
      </c>
      <c r="IAM66" s="1366">
        <f t="shared" ref="IAM66" si="11273">IAM59*$C$64*$C$66</f>
        <v>0</v>
      </c>
      <c r="IAO66" s="1366">
        <f t="shared" ref="IAO66" si="11274">IAO59*$C$64*$C$66</f>
        <v>0</v>
      </c>
      <c r="IAQ66" s="1366">
        <f t="shared" ref="IAQ66" si="11275">IAQ59*$C$64*$C$66</f>
        <v>0</v>
      </c>
      <c r="IAS66" s="1366">
        <f t="shared" ref="IAS66" si="11276">IAS59*$C$64*$C$66</f>
        <v>0</v>
      </c>
      <c r="IAU66" s="1366">
        <f t="shared" ref="IAU66" si="11277">IAU59*$C$64*$C$66</f>
        <v>0</v>
      </c>
      <c r="IAW66" s="1366">
        <f t="shared" ref="IAW66" si="11278">IAW59*$C$64*$C$66</f>
        <v>0</v>
      </c>
      <c r="IAY66" s="1366">
        <f t="shared" ref="IAY66" si="11279">IAY59*$C$64*$C$66</f>
        <v>0</v>
      </c>
      <c r="IBA66" s="1366">
        <f t="shared" ref="IBA66" si="11280">IBA59*$C$64*$C$66</f>
        <v>0</v>
      </c>
      <c r="IBC66" s="1366">
        <f t="shared" ref="IBC66" si="11281">IBC59*$C$64*$C$66</f>
        <v>0</v>
      </c>
      <c r="IBE66" s="1366">
        <f t="shared" ref="IBE66" si="11282">IBE59*$C$64*$C$66</f>
        <v>0</v>
      </c>
      <c r="IBG66" s="1366">
        <f t="shared" ref="IBG66" si="11283">IBG59*$C$64*$C$66</f>
        <v>0</v>
      </c>
      <c r="IBI66" s="1366">
        <f t="shared" ref="IBI66" si="11284">IBI59*$C$64*$C$66</f>
        <v>0</v>
      </c>
      <c r="IBK66" s="1366">
        <f t="shared" ref="IBK66" si="11285">IBK59*$C$64*$C$66</f>
        <v>0</v>
      </c>
      <c r="IBM66" s="1366">
        <f t="shared" ref="IBM66" si="11286">IBM59*$C$64*$C$66</f>
        <v>0</v>
      </c>
      <c r="IBO66" s="1366">
        <f t="shared" ref="IBO66" si="11287">IBO59*$C$64*$C$66</f>
        <v>0</v>
      </c>
      <c r="IBQ66" s="1366">
        <f t="shared" ref="IBQ66" si="11288">IBQ59*$C$64*$C$66</f>
        <v>0</v>
      </c>
      <c r="IBS66" s="1366">
        <f t="shared" ref="IBS66" si="11289">IBS59*$C$64*$C$66</f>
        <v>0</v>
      </c>
      <c r="IBU66" s="1366">
        <f t="shared" ref="IBU66" si="11290">IBU59*$C$64*$C$66</f>
        <v>0</v>
      </c>
      <c r="IBW66" s="1366">
        <f t="shared" ref="IBW66" si="11291">IBW59*$C$64*$C$66</f>
        <v>0</v>
      </c>
      <c r="IBY66" s="1366">
        <f t="shared" ref="IBY66" si="11292">IBY59*$C$64*$C$66</f>
        <v>0</v>
      </c>
      <c r="ICA66" s="1366">
        <f t="shared" ref="ICA66" si="11293">ICA59*$C$64*$C$66</f>
        <v>0</v>
      </c>
      <c r="ICC66" s="1366">
        <f t="shared" ref="ICC66" si="11294">ICC59*$C$64*$C$66</f>
        <v>0</v>
      </c>
      <c r="ICE66" s="1366">
        <f t="shared" ref="ICE66" si="11295">ICE59*$C$64*$C$66</f>
        <v>0</v>
      </c>
      <c r="ICG66" s="1366">
        <f t="shared" ref="ICG66" si="11296">ICG59*$C$64*$C$66</f>
        <v>0</v>
      </c>
      <c r="ICI66" s="1366">
        <f t="shared" ref="ICI66" si="11297">ICI59*$C$64*$C$66</f>
        <v>0</v>
      </c>
      <c r="ICK66" s="1366">
        <f t="shared" ref="ICK66" si="11298">ICK59*$C$64*$C$66</f>
        <v>0</v>
      </c>
      <c r="ICM66" s="1366">
        <f t="shared" ref="ICM66" si="11299">ICM59*$C$64*$C$66</f>
        <v>0</v>
      </c>
      <c r="ICO66" s="1366">
        <f t="shared" ref="ICO66" si="11300">ICO59*$C$64*$C$66</f>
        <v>0</v>
      </c>
      <c r="ICQ66" s="1366">
        <f t="shared" ref="ICQ66" si="11301">ICQ59*$C$64*$C$66</f>
        <v>0</v>
      </c>
      <c r="ICS66" s="1366">
        <f t="shared" ref="ICS66" si="11302">ICS59*$C$64*$C$66</f>
        <v>0</v>
      </c>
      <c r="ICU66" s="1366">
        <f t="shared" ref="ICU66" si="11303">ICU59*$C$64*$C$66</f>
        <v>0</v>
      </c>
      <c r="ICW66" s="1366">
        <f t="shared" ref="ICW66" si="11304">ICW59*$C$64*$C$66</f>
        <v>0</v>
      </c>
      <c r="ICY66" s="1366">
        <f t="shared" ref="ICY66" si="11305">ICY59*$C$64*$C$66</f>
        <v>0</v>
      </c>
      <c r="IDA66" s="1366">
        <f t="shared" ref="IDA66" si="11306">IDA59*$C$64*$C$66</f>
        <v>0</v>
      </c>
      <c r="IDC66" s="1366">
        <f t="shared" ref="IDC66" si="11307">IDC59*$C$64*$C$66</f>
        <v>0</v>
      </c>
      <c r="IDE66" s="1366">
        <f t="shared" ref="IDE66" si="11308">IDE59*$C$64*$C$66</f>
        <v>0</v>
      </c>
      <c r="IDG66" s="1366">
        <f t="shared" ref="IDG66" si="11309">IDG59*$C$64*$C$66</f>
        <v>0</v>
      </c>
      <c r="IDI66" s="1366">
        <f t="shared" ref="IDI66" si="11310">IDI59*$C$64*$C$66</f>
        <v>0</v>
      </c>
      <c r="IDK66" s="1366">
        <f t="shared" ref="IDK66" si="11311">IDK59*$C$64*$C$66</f>
        <v>0</v>
      </c>
      <c r="IDM66" s="1366">
        <f t="shared" ref="IDM66" si="11312">IDM59*$C$64*$C$66</f>
        <v>0</v>
      </c>
      <c r="IDO66" s="1366">
        <f t="shared" ref="IDO66" si="11313">IDO59*$C$64*$C$66</f>
        <v>0</v>
      </c>
      <c r="IDQ66" s="1366">
        <f t="shared" ref="IDQ66" si="11314">IDQ59*$C$64*$C$66</f>
        <v>0</v>
      </c>
      <c r="IDS66" s="1366">
        <f t="shared" ref="IDS66" si="11315">IDS59*$C$64*$C$66</f>
        <v>0</v>
      </c>
      <c r="IDU66" s="1366">
        <f t="shared" ref="IDU66" si="11316">IDU59*$C$64*$C$66</f>
        <v>0</v>
      </c>
      <c r="IDW66" s="1366">
        <f t="shared" ref="IDW66" si="11317">IDW59*$C$64*$C$66</f>
        <v>0</v>
      </c>
      <c r="IDY66" s="1366">
        <f t="shared" ref="IDY66" si="11318">IDY59*$C$64*$C$66</f>
        <v>0</v>
      </c>
      <c r="IEA66" s="1366">
        <f t="shared" ref="IEA66" si="11319">IEA59*$C$64*$C$66</f>
        <v>0</v>
      </c>
      <c r="IEC66" s="1366">
        <f t="shared" ref="IEC66" si="11320">IEC59*$C$64*$C$66</f>
        <v>0</v>
      </c>
      <c r="IEE66" s="1366">
        <f t="shared" ref="IEE66" si="11321">IEE59*$C$64*$C$66</f>
        <v>0</v>
      </c>
      <c r="IEG66" s="1366">
        <f t="shared" ref="IEG66" si="11322">IEG59*$C$64*$C$66</f>
        <v>0</v>
      </c>
      <c r="IEI66" s="1366">
        <f t="shared" ref="IEI66" si="11323">IEI59*$C$64*$C$66</f>
        <v>0</v>
      </c>
      <c r="IEK66" s="1366">
        <f t="shared" ref="IEK66" si="11324">IEK59*$C$64*$C$66</f>
        <v>0</v>
      </c>
      <c r="IEM66" s="1366">
        <f t="shared" ref="IEM66" si="11325">IEM59*$C$64*$C$66</f>
        <v>0</v>
      </c>
      <c r="IEO66" s="1366">
        <f t="shared" ref="IEO66" si="11326">IEO59*$C$64*$C$66</f>
        <v>0</v>
      </c>
      <c r="IEQ66" s="1366">
        <f t="shared" ref="IEQ66" si="11327">IEQ59*$C$64*$C$66</f>
        <v>0</v>
      </c>
      <c r="IES66" s="1366">
        <f t="shared" ref="IES66" si="11328">IES59*$C$64*$C$66</f>
        <v>0</v>
      </c>
      <c r="IEU66" s="1366">
        <f t="shared" ref="IEU66" si="11329">IEU59*$C$64*$C$66</f>
        <v>0</v>
      </c>
      <c r="IEW66" s="1366">
        <f t="shared" ref="IEW66" si="11330">IEW59*$C$64*$C$66</f>
        <v>0</v>
      </c>
      <c r="IEY66" s="1366">
        <f t="shared" ref="IEY66" si="11331">IEY59*$C$64*$C$66</f>
        <v>0</v>
      </c>
      <c r="IFA66" s="1366">
        <f t="shared" ref="IFA66" si="11332">IFA59*$C$64*$C$66</f>
        <v>0</v>
      </c>
      <c r="IFC66" s="1366">
        <f t="shared" ref="IFC66" si="11333">IFC59*$C$64*$C$66</f>
        <v>0</v>
      </c>
      <c r="IFE66" s="1366">
        <f t="shared" ref="IFE66" si="11334">IFE59*$C$64*$C$66</f>
        <v>0</v>
      </c>
      <c r="IFG66" s="1366">
        <f t="shared" ref="IFG66" si="11335">IFG59*$C$64*$C$66</f>
        <v>0</v>
      </c>
      <c r="IFI66" s="1366">
        <f t="shared" ref="IFI66" si="11336">IFI59*$C$64*$C$66</f>
        <v>0</v>
      </c>
      <c r="IFK66" s="1366">
        <f t="shared" ref="IFK66" si="11337">IFK59*$C$64*$C$66</f>
        <v>0</v>
      </c>
      <c r="IFM66" s="1366">
        <f t="shared" ref="IFM66" si="11338">IFM59*$C$64*$C$66</f>
        <v>0</v>
      </c>
      <c r="IFO66" s="1366">
        <f t="shared" ref="IFO66" si="11339">IFO59*$C$64*$C$66</f>
        <v>0</v>
      </c>
      <c r="IFQ66" s="1366">
        <f t="shared" ref="IFQ66" si="11340">IFQ59*$C$64*$C$66</f>
        <v>0</v>
      </c>
      <c r="IFS66" s="1366">
        <f t="shared" ref="IFS66" si="11341">IFS59*$C$64*$C$66</f>
        <v>0</v>
      </c>
      <c r="IFU66" s="1366">
        <f t="shared" ref="IFU66" si="11342">IFU59*$C$64*$C$66</f>
        <v>0</v>
      </c>
      <c r="IFW66" s="1366">
        <f t="shared" ref="IFW66" si="11343">IFW59*$C$64*$C$66</f>
        <v>0</v>
      </c>
      <c r="IFY66" s="1366">
        <f t="shared" ref="IFY66" si="11344">IFY59*$C$64*$C$66</f>
        <v>0</v>
      </c>
      <c r="IGA66" s="1366">
        <f t="shared" ref="IGA66" si="11345">IGA59*$C$64*$C$66</f>
        <v>0</v>
      </c>
      <c r="IGC66" s="1366">
        <f t="shared" ref="IGC66" si="11346">IGC59*$C$64*$C$66</f>
        <v>0</v>
      </c>
      <c r="IGE66" s="1366">
        <f t="shared" ref="IGE66" si="11347">IGE59*$C$64*$C$66</f>
        <v>0</v>
      </c>
      <c r="IGG66" s="1366">
        <f t="shared" ref="IGG66" si="11348">IGG59*$C$64*$C$66</f>
        <v>0</v>
      </c>
      <c r="IGI66" s="1366">
        <f t="shared" ref="IGI66" si="11349">IGI59*$C$64*$C$66</f>
        <v>0</v>
      </c>
      <c r="IGK66" s="1366">
        <f t="shared" ref="IGK66" si="11350">IGK59*$C$64*$C$66</f>
        <v>0</v>
      </c>
      <c r="IGM66" s="1366">
        <f t="shared" ref="IGM66" si="11351">IGM59*$C$64*$C$66</f>
        <v>0</v>
      </c>
      <c r="IGO66" s="1366">
        <f t="shared" ref="IGO66" si="11352">IGO59*$C$64*$C$66</f>
        <v>0</v>
      </c>
      <c r="IGQ66" s="1366">
        <f t="shared" ref="IGQ66" si="11353">IGQ59*$C$64*$C$66</f>
        <v>0</v>
      </c>
      <c r="IGS66" s="1366">
        <f t="shared" ref="IGS66" si="11354">IGS59*$C$64*$C$66</f>
        <v>0</v>
      </c>
      <c r="IGU66" s="1366">
        <f t="shared" ref="IGU66" si="11355">IGU59*$C$64*$C$66</f>
        <v>0</v>
      </c>
      <c r="IGW66" s="1366">
        <f t="shared" ref="IGW66" si="11356">IGW59*$C$64*$C$66</f>
        <v>0</v>
      </c>
      <c r="IGY66" s="1366">
        <f t="shared" ref="IGY66" si="11357">IGY59*$C$64*$C$66</f>
        <v>0</v>
      </c>
      <c r="IHA66" s="1366">
        <f t="shared" ref="IHA66" si="11358">IHA59*$C$64*$C$66</f>
        <v>0</v>
      </c>
      <c r="IHC66" s="1366">
        <f t="shared" ref="IHC66" si="11359">IHC59*$C$64*$C$66</f>
        <v>0</v>
      </c>
      <c r="IHE66" s="1366">
        <f t="shared" ref="IHE66" si="11360">IHE59*$C$64*$C$66</f>
        <v>0</v>
      </c>
      <c r="IHG66" s="1366">
        <f t="shared" ref="IHG66" si="11361">IHG59*$C$64*$C$66</f>
        <v>0</v>
      </c>
      <c r="IHI66" s="1366">
        <f t="shared" ref="IHI66" si="11362">IHI59*$C$64*$C$66</f>
        <v>0</v>
      </c>
      <c r="IHK66" s="1366">
        <f t="shared" ref="IHK66" si="11363">IHK59*$C$64*$C$66</f>
        <v>0</v>
      </c>
      <c r="IHM66" s="1366">
        <f t="shared" ref="IHM66" si="11364">IHM59*$C$64*$C$66</f>
        <v>0</v>
      </c>
      <c r="IHO66" s="1366">
        <f t="shared" ref="IHO66" si="11365">IHO59*$C$64*$C$66</f>
        <v>0</v>
      </c>
      <c r="IHQ66" s="1366">
        <f t="shared" ref="IHQ66" si="11366">IHQ59*$C$64*$C$66</f>
        <v>0</v>
      </c>
      <c r="IHS66" s="1366">
        <f t="shared" ref="IHS66" si="11367">IHS59*$C$64*$C$66</f>
        <v>0</v>
      </c>
      <c r="IHU66" s="1366">
        <f t="shared" ref="IHU66" si="11368">IHU59*$C$64*$C$66</f>
        <v>0</v>
      </c>
      <c r="IHW66" s="1366">
        <f t="shared" ref="IHW66" si="11369">IHW59*$C$64*$C$66</f>
        <v>0</v>
      </c>
      <c r="IHY66" s="1366">
        <f t="shared" ref="IHY66" si="11370">IHY59*$C$64*$C$66</f>
        <v>0</v>
      </c>
      <c r="IIA66" s="1366">
        <f t="shared" ref="IIA66" si="11371">IIA59*$C$64*$C$66</f>
        <v>0</v>
      </c>
      <c r="IIC66" s="1366">
        <f t="shared" ref="IIC66" si="11372">IIC59*$C$64*$C$66</f>
        <v>0</v>
      </c>
      <c r="IIE66" s="1366">
        <f t="shared" ref="IIE66" si="11373">IIE59*$C$64*$C$66</f>
        <v>0</v>
      </c>
      <c r="IIG66" s="1366">
        <f t="shared" ref="IIG66" si="11374">IIG59*$C$64*$C$66</f>
        <v>0</v>
      </c>
      <c r="III66" s="1366">
        <f t="shared" ref="III66" si="11375">III59*$C$64*$C$66</f>
        <v>0</v>
      </c>
      <c r="IIK66" s="1366">
        <f t="shared" ref="IIK66" si="11376">IIK59*$C$64*$C$66</f>
        <v>0</v>
      </c>
      <c r="IIM66" s="1366">
        <f t="shared" ref="IIM66" si="11377">IIM59*$C$64*$C$66</f>
        <v>0</v>
      </c>
      <c r="IIO66" s="1366">
        <f t="shared" ref="IIO66" si="11378">IIO59*$C$64*$C$66</f>
        <v>0</v>
      </c>
      <c r="IIQ66" s="1366">
        <f t="shared" ref="IIQ66" si="11379">IIQ59*$C$64*$C$66</f>
        <v>0</v>
      </c>
      <c r="IIS66" s="1366">
        <f t="shared" ref="IIS66" si="11380">IIS59*$C$64*$C$66</f>
        <v>0</v>
      </c>
      <c r="IIU66" s="1366">
        <f t="shared" ref="IIU66" si="11381">IIU59*$C$64*$C$66</f>
        <v>0</v>
      </c>
      <c r="IIW66" s="1366">
        <f t="shared" ref="IIW66" si="11382">IIW59*$C$64*$C$66</f>
        <v>0</v>
      </c>
      <c r="IIY66" s="1366">
        <f t="shared" ref="IIY66" si="11383">IIY59*$C$64*$C$66</f>
        <v>0</v>
      </c>
      <c r="IJA66" s="1366">
        <f t="shared" ref="IJA66" si="11384">IJA59*$C$64*$C$66</f>
        <v>0</v>
      </c>
      <c r="IJC66" s="1366">
        <f t="shared" ref="IJC66" si="11385">IJC59*$C$64*$C$66</f>
        <v>0</v>
      </c>
      <c r="IJE66" s="1366">
        <f t="shared" ref="IJE66" si="11386">IJE59*$C$64*$C$66</f>
        <v>0</v>
      </c>
      <c r="IJG66" s="1366">
        <f t="shared" ref="IJG66" si="11387">IJG59*$C$64*$C$66</f>
        <v>0</v>
      </c>
      <c r="IJI66" s="1366">
        <f t="shared" ref="IJI66" si="11388">IJI59*$C$64*$C$66</f>
        <v>0</v>
      </c>
      <c r="IJK66" s="1366">
        <f t="shared" ref="IJK66" si="11389">IJK59*$C$64*$C$66</f>
        <v>0</v>
      </c>
      <c r="IJM66" s="1366">
        <f t="shared" ref="IJM66" si="11390">IJM59*$C$64*$C$66</f>
        <v>0</v>
      </c>
      <c r="IJO66" s="1366">
        <f t="shared" ref="IJO66" si="11391">IJO59*$C$64*$C$66</f>
        <v>0</v>
      </c>
      <c r="IJQ66" s="1366">
        <f t="shared" ref="IJQ66" si="11392">IJQ59*$C$64*$C$66</f>
        <v>0</v>
      </c>
      <c r="IJS66" s="1366">
        <f t="shared" ref="IJS66" si="11393">IJS59*$C$64*$C$66</f>
        <v>0</v>
      </c>
      <c r="IJU66" s="1366">
        <f t="shared" ref="IJU66" si="11394">IJU59*$C$64*$C$66</f>
        <v>0</v>
      </c>
      <c r="IJW66" s="1366">
        <f t="shared" ref="IJW66" si="11395">IJW59*$C$64*$C$66</f>
        <v>0</v>
      </c>
      <c r="IJY66" s="1366">
        <f t="shared" ref="IJY66" si="11396">IJY59*$C$64*$C$66</f>
        <v>0</v>
      </c>
      <c r="IKA66" s="1366">
        <f t="shared" ref="IKA66" si="11397">IKA59*$C$64*$C$66</f>
        <v>0</v>
      </c>
      <c r="IKC66" s="1366">
        <f t="shared" ref="IKC66" si="11398">IKC59*$C$64*$C$66</f>
        <v>0</v>
      </c>
      <c r="IKE66" s="1366">
        <f t="shared" ref="IKE66" si="11399">IKE59*$C$64*$C$66</f>
        <v>0</v>
      </c>
      <c r="IKG66" s="1366">
        <f t="shared" ref="IKG66" si="11400">IKG59*$C$64*$C$66</f>
        <v>0</v>
      </c>
      <c r="IKI66" s="1366">
        <f t="shared" ref="IKI66" si="11401">IKI59*$C$64*$C$66</f>
        <v>0</v>
      </c>
      <c r="IKK66" s="1366">
        <f t="shared" ref="IKK66" si="11402">IKK59*$C$64*$C$66</f>
        <v>0</v>
      </c>
      <c r="IKM66" s="1366">
        <f t="shared" ref="IKM66" si="11403">IKM59*$C$64*$C$66</f>
        <v>0</v>
      </c>
      <c r="IKO66" s="1366">
        <f t="shared" ref="IKO66" si="11404">IKO59*$C$64*$C$66</f>
        <v>0</v>
      </c>
      <c r="IKQ66" s="1366">
        <f t="shared" ref="IKQ66" si="11405">IKQ59*$C$64*$C$66</f>
        <v>0</v>
      </c>
      <c r="IKS66" s="1366">
        <f t="shared" ref="IKS66" si="11406">IKS59*$C$64*$C$66</f>
        <v>0</v>
      </c>
      <c r="IKU66" s="1366">
        <f t="shared" ref="IKU66" si="11407">IKU59*$C$64*$C$66</f>
        <v>0</v>
      </c>
      <c r="IKW66" s="1366">
        <f t="shared" ref="IKW66" si="11408">IKW59*$C$64*$C$66</f>
        <v>0</v>
      </c>
      <c r="IKY66" s="1366">
        <f t="shared" ref="IKY66" si="11409">IKY59*$C$64*$C$66</f>
        <v>0</v>
      </c>
      <c r="ILA66" s="1366">
        <f t="shared" ref="ILA66" si="11410">ILA59*$C$64*$C$66</f>
        <v>0</v>
      </c>
      <c r="ILC66" s="1366">
        <f t="shared" ref="ILC66" si="11411">ILC59*$C$64*$C$66</f>
        <v>0</v>
      </c>
      <c r="ILE66" s="1366">
        <f t="shared" ref="ILE66" si="11412">ILE59*$C$64*$C$66</f>
        <v>0</v>
      </c>
      <c r="ILG66" s="1366">
        <f t="shared" ref="ILG66" si="11413">ILG59*$C$64*$C$66</f>
        <v>0</v>
      </c>
      <c r="ILI66" s="1366">
        <f t="shared" ref="ILI66" si="11414">ILI59*$C$64*$C$66</f>
        <v>0</v>
      </c>
      <c r="ILK66" s="1366">
        <f t="shared" ref="ILK66" si="11415">ILK59*$C$64*$C$66</f>
        <v>0</v>
      </c>
      <c r="ILM66" s="1366">
        <f t="shared" ref="ILM66" si="11416">ILM59*$C$64*$C$66</f>
        <v>0</v>
      </c>
      <c r="ILO66" s="1366">
        <f t="shared" ref="ILO66" si="11417">ILO59*$C$64*$C$66</f>
        <v>0</v>
      </c>
      <c r="ILQ66" s="1366">
        <f t="shared" ref="ILQ66" si="11418">ILQ59*$C$64*$C$66</f>
        <v>0</v>
      </c>
      <c r="ILS66" s="1366">
        <f t="shared" ref="ILS66" si="11419">ILS59*$C$64*$C$66</f>
        <v>0</v>
      </c>
      <c r="ILU66" s="1366">
        <f t="shared" ref="ILU66" si="11420">ILU59*$C$64*$C$66</f>
        <v>0</v>
      </c>
      <c r="ILW66" s="1366">
        <f t="shared" ref="ILW66" si="11421">ILW59*$C$64*$C$66</f>
        <v>0</v>
      </c>
      <c r="ILY66" s="1366">
        <f t="shared" ref="ILY66" si="11422">ILY59*$C$64*$C$66</f>
        <v>0</v>
      </c>
      <c r="IMA66" s="1366">
        <f t="shared" ref="IMA66" si="11423">IMA59*$C$64*$C$66</f>
        <v>0</v>
      </c>
      <c r="IMC66" s="1366">
        <f t="shared" ref="IMC66" si="11424">IMC59*$C$64*$C$66</f>
        <v>0</v>
      </c>
      <c r="IME66" s="1366">
        <f t="shared" ref="IME66" si="11425">IME59*$C$64*$C$66</f>
        <v>0</v>
      </c>
      <c r="IMG66" s="1366">
        <f t="shared" ref="IMG66" si="11426">IMG59*$C$64*$C$66</f>
        <v>0</v>
      </c>
      <c r="IMI66" s="1366">
        <f t="shared" ref="IMI66" si="11427">IMI59*$C$64*$C$66</f>
        <v>0</v>
      </c>
      <c r="IMK66" s="1366">
        <f t="shared" ref="IMK66" si="11428">IMK59*$C$64*$C$66</f>
        <v>0</v>
      </c>
      <c r="IMM66" s="1366">
        <f t="shared" ref="IMM66" si="11429">IMM59*$C$64*$C$66</f>
        <v>0</v>
      </c>
      <c r="IMO66" s="1366">
        <f t="shared" ref="IMO66" si="11430">IMO59*$C$64*$C$66</f>
        <v>0</v>
      </c>
      <c r="IMQ66" s="1366">
        <f t="shared" ref="IMQ66" si="11431">IMQ59*$C$64*$C$66</f>
        <v>0</v>
      </c>
      <c r="IMS66" s="1366">
        <f t="shared" ref="IMS66" si="11432">IMS59*$C$64*$C$66</f>
        <v>0</v>
      </c>
      <c r="IMU66" s="1366">
        <f t="shared" ref="IMU66" si="11433">IMU59*$C$64*$C$66</f>
        <v>0</v>
      </c>
      <c r="IMW66" s="1366">
        <f t="shared" ref="IMW66" si="11434">IMW59*$C$64*$C$66</f>
        <v>0</v>
      </c>
      <c r="IMY66" s="1366">
        <f t="shared" ref="IMY66" si="11435">IMY59*$C$64*$C$66</f>
        <v>0</v>
      </c>
      <c r="INA66" s="1366">
        <f t="shared" ref="INA66" si="11436">INA59*$C$64*$C$66</f>
        <v>0</v>
      </c>
      <c r="INC66" s="1366">
        <f t="shared" ref="INC66" si="11437">INC59*$C$64*$C$66</f>
        <v>0</v>
      </c>
      <c r="INE66" s="1366">
        <f t="shared" ref="INE66" si="11438">INE59*$C$64*$C$66</f>
        <v>0</v>
      </c>
      <c r="ING66" s="1366">
        <f t="shared" ref="ING66" si="11439">ING59*$C$64*$C$66</f>
        <v>0</v>
      </c>
      <c r="INI66" s="1366">
        <f t="shared" ref="INI66" si="11440">INI59*$C$64*$C$66</f>
        <v>0</v>
      </c>
      <c r="INK66" s="1366">
        <f t="shared" ref="INK66" si="11441">INK59*$C$64*$C$66</f>
        <v>0</v>
      </c>
      <c r="INM66" s="1366">
        <f t="shared" ref="INM66" si="11442">INM59*$C$64*$C$66</f>
        <v>0</v>
      </c>
      <c r="INO66" s="1366">
        <f t="shared" ref="INO66" si="11443">INO59*$C$64*$C$66</f>
        <v>0</v>
      </c>
      <c r="INQ66" s="1366">
        <f t="shared" ref="INQ66" si="11444">INQ59*$C$64*$C$66</f>
        <v>0</v>
      </c>
      <c r="INS66" s="1366">
        <f t="shared" ref="INS66" si="11445">INS59*$C$64*$C$66</f>
        <v>0</v>
      </c>
      <c r="INU66" s="1366">
        <f t="shared" ref="INU66" si="11446">INU59*$C$64*$C$66</f>
        <v>0</v>
      </c>
      <c r="INW66" s="1366">
        <f t="shared" ref="INW66" si="11447">INW59*$C$64*$C$66</f>
        <v>0</v>
      </c>
      <c r="INY66" s="1366">
        <f t="shared" ref="INY66" si="11448">INY59*$C$64*$C$66</f>
        <v>0</v>
      </c>
      <c r="IOA66" s="1366">
        <f t="shared" ref="IOA66" si="11449">IOA59*$C$64*$C$66</f>
        <v>0</v>
      </c>
      <c r="IOC66" s="1366">
        <f t="shared" ref="IOC66" si="11450">IOC59*$C$64*$C$66</f>
        <v>0</v>
      </c>
      <c r="IOE66" s="1366">
        <f t="shared" ref="IOE66" si="11451">IOE59*$C$64*$C$66</f>
        <v>0</v>
      </c>
      <c r="IOG66" s="1366">
        <f t="shared" ref="IOG66" si="11452">IOG59*$C$64*$C$66</f>
        <v>0</v>
      </c>
      <c r="IOI66" s="1366">
        <f t="shared" ref="IOI66" si="11453">IOI59*$C$64*$C$66</f>
        <v>0</v>
      </c>
      <c r="IOK66" s="1366">
        <f t="shared" ref="IOK66" si="11454">IOK59*$C$64*$C$66</f>
        <v>0</v>
      </c>
      <c r="IOM66" s="1366">
        <f t="shared" ref="IOM66" si="11455">IOM59*$C$64*$C$66</f>
        <v>0</v>
      </c>
      <c r="IOO66" s="1366">
        <f t="shared" ref="IOO66" si="11456">IOO59*$C$64*$C$66</f>
        <v>0</v>
      </c>
      <c r="IOQ66" s="1366">
        <f t="shared" ref="IOQ66" si="11457">IOQ59*$C$64*$C$66</f>
        <v>0</v>
      </c>
      <c r="IOS66" s="1366">
        <f t="shared" ref="IOS66" si="11458">IOS59*$C$64*$C$66</f>
        <v>0</v>
      </c>
      <c r="IOU66" s="1366">
        <f t="shared" ref="IOU66" si="11459">IOU59*$C$64*$C$66</f>
        <v>0</v>
      </c>
      <c r="IOW66" s="1366">
        <f t="shared" ref="IOW66" si="11460">IOW59*$C$64*$C$66</f>
        <v>0</v>
      </c>
      <c r="IOY66" s="1366">
        <f t="shared" ref="IOY66" si="11461">IOY59*$C$64*$C$66</f>
        <v>0</v>
      </c>
      <c r="IPA66" s="1366">
        <f t="shared" ref="IPA66" si="11462">IPA59*$C$64*$C$66</f>
        <v>0</v>
      </c>
      <c r="IPC66" s="1366">
        <f t="shared" ref="IPC66" si="11463">IPC59*$C$64*$C$66</f>
        <v>0</v>
      </c>
      <c r="IPE66" s="1366">
        <f t="shared" ref="IPE66" si="11464">IPE59*$C$64*$C$66</f>
        <v>0</v>
      </c>
      <c r="IPG66" s="1366">
        <f t="shared" ref="IPG66" si="11465">IPG59*$C$64*$C$66</f>
        <v>0</v>
      </c>
      <c r="IPI66" s="1366">
        <f t="shared" ref="IPI66" si="11466">IPI59*$C$64*$C$66</f>
        <v>0</v>
      </c>
      <c r="IPK66" s="1366">
        <f t="shared" ref="IPK66" si="11467">IPK59*$C$64*$C$66</f>
        <v>0</v>
      </c>
      <c r="IPM66" s="1366">
        <f t="shared" ref="IPM66" si="11468">IPM59*$C$64*$C$66</f>
        <v>0</v>
      </c>
      <c r="IPO66" s="1366">
        <f t="shared" ref="IPO66" si="11469">IPO59*$C$64*$C$66</f>
        <v>0</v>
      </c>
      <c r="IPQ66" s="1366">
        <f t="shared" ref="IPQ66" si="11470">IPQ59*$C$64*$C$66</f>
        <v>0</v>
      </c>
      <c r="IPS66" s="1366">
        <f t="shared" ref="IPS66" si="11471">IPS59*$C$64*$C$66</f>
        <v>0</v>
      </c>
      <c r="IPU66" s="1366">
        <f t="shared" ref="IPU66" si="11472">IPU59*$C$64*$C$66</f>
        <v>0</v>
      </c>
      <c r="IPW66" s="1366">
        <f t="shared" ref="IPW66" si="11473">IPW59*$C$64*$C$66</f>
        <v>0</v>
      </c>
      <c r="IPY66" s="1366">
        <f t="shared" ref="IPY66" si="11474">IPY59*$C$64*$C$66</f>
        <v>0</v>
      </c>
      <c r="IQA66" s="1366">
        <f t="shared" ref="IQA66" si="11475">IQA59*$C$64*$C$66</f>
        <v>0</v>
      </c>
      <c r="IQC66" s="1366">
        <f t="shared" ref="IQC66" si="11476">IQC59*$C$64*$C$66</f>
        <v>0</v>
      </c>
      <c r="IQE66" s="1366">
        <f t="shared" ref="IQE66" si="11477">IQE59*$C$64*$C$66</f>
        <v>0</v>
      </c>
      <c r="IQG66" s="1366">
        <f t="shared" ref="IQG66" si="11478">IQG59*$C$64*$C$66</f>
        <v>0</v>
      </c>
      <c r="IQI66" s="1366">
        <f t="shared" ref="IQI66" si="11479">IQI59*$C$64*$C$66</f>
        <v>0</v>
      </c>
      <c r="IQK66" s="1366">
        <f t="shared" ref="IQK66" si="11480">IQK59*$C$64*$C$66</f>
        <v>0</v>
      </c>
      <c r="IQM66" s="1366">
        <f t="shared" ref="IQM66" si="11481">IQM59*$C$64*$C$66</f>
        <v>0</v>
      </c>
      <c r="IQO66" s="1366">
        <f t="shared" ref="IQO66" si="11482">IQO59*$C$64*$C$66</f>
        <v>0</v>
      </c>
      <c r="IQQ66" s="1366">
        <f t="shared" ref="IQQ66" si="11483">IQQ59*$C$64*$C$66</f>
        <v>0</v>
      </c>
      <c r="IQS66" s="1366">
        <f t="shared" ref="IQS66" si="11484">IQS59*$C$64*$C$66</f>
        <v>0</v>
      </c>
      <c r="IQU66" s="1366">
        <f t="shared" ref="IQU66" si="11485">IQU59*$C$64*$C$66</f>
        <v>0</v>
      </c>
      <c r="IQW66" s="1366">
        <f t="shared" ref="IQW66" si="11486">IQW59*$C$64*$C$66</f>
        <v>0</v>
      </c>
      <c r="IQY66" s="1366">
        <f t="shared" ref="IQY66" si="11487">IQY59*$C$64*$C$66</f>
        <v>0</v>
      </c>
      <c r="IRA66" s="1366">
        <f t="shared" ref="IRA66" si="11488">IRA59*$C$64*$C$66</f>
        <v>0</v>
      </c>
      <c r="IRC66" s="1366">
        <f t="shared" ref="IRC66" si="11489">IRC59*$C$64*$C$66</f>
        <v>0</v>
      </c>
      <c r="IRE66" s="1366">
        <f t="shared" ref="IRE66" si="11490">IRE59*$C$64*$C$66</f>
        <v>0</v>
      </c>
      <c r="IRG66" s="1366">
        <f t="shared" ref="IRG66" si="11491">IRG59*$C$64*$C$66</f>
        <v>0</v>
      </c>
      <c r="IRI66" s="1366">
        <f t="shared" ref="IRI66" si="11492">IRI59*$C$64*$C$66</f>
        <v>0</v>
      </c>
      <c r="IRK66" s="1366">
        <f t="shared" ref="IRK66" si="11493">IRK59*$C$64*$C$66</f>
        <v>0</v>
      </c>
      <c r="IRM66" s="1366">
        <f t="shared" ref="IRM66" si="11494">IRM59*$C$64*$C$66</f>
        <v>0</v>
      </c>
      <c r="IRO66" s="1366">
        <f t="shared" ref="IRO66" si="11495">IRO59*$C$64*$C$66</f>
        <v>0</v>
      </c>
      <c r="IRQ66" s="1366">
        <f t="shared" ref="IRQ66" si="11496">IRQ59*$C$64*$C$66</f>
        <v>0</v>
      </c>
      <c r="IRS66" s="1366">
        <f t="shared" ref="IRS66" si="11497">IRS59*$C$64*$C$66</f>
        <v>0</v>
      </c>
      <c r="IRU66" s="1366">
        <f t="shared" ref="IRU66" si="11498">IRU59*$C$64*$C$66</f>
        <v>0</v>
      </c>
      <c r="IRW66" s="1366">
        <f t="shared" ref="IRW66" si="11499">IRW59*$C$64*$C$66</f>
        <v>0</v>
      </c>
      <c r="IRY66" s="1366">
        <f t="shared" ref="IRY66" si="11500">IRY59*$C$64*$C$66</f>
        <v>0</v>
      </c>
      <c r="ISA66" s="1366">
        <f t="shared" ref="ISA66" si="11501">ISA59*$C$64*$C$66</f>
        <v>0</v>
      </c>
      <c r="ISC66" s="1366">
        <f t="shared" ref="ISC66" si="11502">ISC59*$C$64*$C$66</f>
        <v>0</v>
      </c>
      <c r="ISE66" s="1366">
        <f t="shared" ref="ISE66" si="11503">ISE59*$C$64*$C$66</f>
        <v>0</v>
      </c>
      <c r="ISG66" s="1366">
        <f t="shared" ref="ISG66" si="11504">ISG59*$C$64*$C$66</f>
        <v>0</v>
      </c>
      <c r="ISI66" s="1366">
        <f t="shared" ref="ISI66" si="11505">ISI59*$C$64*$C$66</f>
        <v>0</v>
      </c>
      <c r="ISK66" s="1366">
        <f t="shared" ref="ISK66" si="11506">ISK59*$C$64*$C$66</f>
        <v>0</v>
      </c>
      <c r="ISM66" s="1366">
        <f t="shared" ref="ISM66" si="11507">ISM59*$C$64*$C$66</f>
        <v>0</v>
      </c>
      <c r="ISO66" s="1366">
        <f t="shared" ref="ISO66" si="11508">ISO59*$C$64*$C$66</f>
        <v>0</v>
      </c>
      <c r="ISQ66" s="1366">
        <f t="shared" ref="ISQ66" si="11509">ISQ59*$C$64*$C$66</f>
        <v>0</v>
      </c>
      <c r="ISS66" s="1366">
        <f t="shared" ref="ISS66" si="11510">ISS59*$C$64*$C$66</f>
        <v>0</v>
      </c>
      <c r="ISU66" s="1366">
        <f t="shared" ref="ISU66" si="11511">ISU59*$C$64*$C$66</f>
        <v>0</v>
      </c>
      <c r="ISW66" s="1366">
        <f t="shared" ref="ISW66" si="11512">ISW59*$C$64*$C$66</f>
        <v>0</v>
      </c>
      <c r="ISY66" s="1366">
        <f t="shared" ref="ISY66" si="11513">ISY59*$C$64*$C$66</f>
        <v>0</v>
      </c>
      <c r="ITA66" s="1366">
        <f t="shared" ref="ITA66" si="11514">ITA59*$C$64*$C$66</f>
        <v>0</v>
      </c>
      <c r="ITC66" s="1366">
        <f t="shared" ref="ITC66" si="11515">ITC59*$C$64*$C$66</f>
        <v>0</v>
      </c>
      <c r="ITE66" s="1366">
        <f t="shared" ref="ITE66" si="11516">ITE59*$C$64*$C$66</f>
        <v>0</v>
      </c>
      <c r="ITG66" s="1366">
        <f t="shared" ref="ITG66" si="11517">ITG59*$C$64*$C$66</f>
        <v>0</v>
      </c>
      <c r="ITI66" s="1366">
        <f t="shared" ref="ITI66" si="11518">ITI59*$C$64*$C$66</f>
        <v>0</v>
      </c>
      <c r="ITK66" s="1366">
        <f t="shared" ref="ITK66" si="11519">ITK59*$C$64*$C$66</f>
        <v>0</v>
      </c>
      <c r="ITM66" s="1366">
        <f t="shared" ref="ITM66" si="11520">ITM59*$C$64*$C$66</f>
        <v>0</v>
      </c>
      <c r="ITO66" s="1366">
        <f t="shared" ref="ITO66" si="11521">ITO59*$C$64*$C$66</f>
        <v>0</v>
      </c>
      <c r="ITQ66" s="1366">
        <f t="shared" ref="ITQ66" si="11522">ITQ59*$C$64*$C$66</f>
        <v>0</v>
      </c>
      <c r="ITS66" s="1366">
        <f t="shared" ref="ITS66" si="11523">ITS59*$C$64*$C$66</f>
        <v>0</v>
      </c>
      <c r="ITU66" s="1366">
        <f t="shared" ref="ITU66" si="11524">ITU59*$C$64*$C$66</f>
        <v>0</v>
      </c>
      <c r="ITW66" s="1366">
        <f t="shared" ref="ITW66" si="11525">ITW59*$C$64*$C$66</f>
        <v>0</v>
      </c>
      <c r="ITY66" s="1366">
        <f t="shared" ref="ITY66" si="11526">ITY59*$C$64*$C$66</f>
        <v>0</v>
      </c>
      <c r="IUA66" s="1366">
        <f t="shared" ref="IUA66" si="11527">IUA59*$C$64*$C$66</f>
        <v>0</v>
      </c>
      <c r="IUC66" s="1366">
        <f t="shared" ref="IUC66" si="11528">IUC59*$C$64*$C$66</f>
        <v>0</v>
      </c>
      <c r="IUE66" s="1366">
        <f t="shared" ref="IUE66" si="11529">IUE59*$C$64*$C$66</f>
        <v>0</v>
      </c>
      <c r="IUG66" s="1366">
        <f t="shared" ref="IUG66" si="11530">IUG59*$C$64*$C$66</f>
        <v>0</v>
      </c>
      <c r="IUI66" s="1366">
        <f t="shared" ref="IUI66" si="11531">IUI59*$C$64*$C$66</f>
        <v>0</v>
      </c>
      <c r="IUK66" s="1366">
        <f t="shared" ref="IUK66" si="11532">IUK59*$C$64*$C$66</f>
        <v>0</v>
      </c>
      <c r="IUM66" s="1366">
        <f t="shared" ref="IUM66" si="11533">IUM59*$C$64*$C$66</f>
        <v>0</v>
      </c>
      <c r="IUO66" s="1366">
        <f t="shared" ref="IUO66" si="11534">IUO59*$C$64*$C$66</f>
        <v>0</v>
      </c>
      <c r="IUQ66" s="1366">
        <f t="shared" ref="IUQ66" si="11535">IUQ59*$C$64*$C$66</f>
        <v>0</v>
      </c>
      <c r="IUS66" s="1366">
        <f t="shared" ref="IUS66" si="11536">IUS59*$C$64*$C$66</f>
        <v>0</v>
      </c>
      <c r="IUU66" s="1366">
        <f t="shared" ref="IUU66" si="11537">IUU59*$C$64*$C$66</f>
        <v>0</v>
      </c>
      <c r="IUW66" s="1366">
        <f t="shared" ref="IUW66" si="11538">IUW59*$C$64*$C$66</f>
        <v>0</v>
      </c>
      <c r="IUY66" s="1366">
        <f t="shared" ref="IUY66" si="11539">IUY59*$C$64*$C$66</f>
        <v>0</v>
      </c>
      <c r="IVA66" s="1366">
        <f t="shared" ref="IVA66" si="11540">IVA59*$C$64*$C$66</f>
        <v>0</v>
      </c>
      <c r="IVC66" s="1366">
        <f t="shared" ref="IVC66" si="11541">IVC59*$C$64*$C$66</f>
        <v>0</v>
      </c>
      <c r="IVE66" s="1366">
        <f t="shared" ref="IVE66" si="11542">IVE59*$C$64*$C$66</f>
        <v>0</v>
      </c>
      <c r="IVG66" s="1366">
        <f t="shared" ref="IVG66" si="11543">IVG59*$C$64*$C$66</f>
        <v>0</v>
      </c>
      <c r="IVI66" s="1366">
        <f t="shared" ref="IVI66" si="11544">IVI59*$C$64*$C$66</f>
        <v>0</v>
      </c>
      <c r="IVK66" s="1366">
        <f t="shared" ref="IVK66" si="11545">IVK59*$C$64*$C$66</f>
        <v>0</v>
      </c>
      <c r="IVM66" s="1366">
        <f t="shared" ref="IVM66" si="11546">IVM59*$C$64*$C$66</f>
        <v>0</v>
      </c>
      <c r="IVO66" s="1366">
        <f t="shared" ref="IVO66" si="11547">IVO59*$C$64*$C$66</f>
        <v>0</v>
      </c>
      <c r="IVQ66" s="1366">
        <f t="shared" ref="IVQ66" si="11548">IVQ59*$C$64*$C$66</f>
        <v>0</v>
      </c>
      <c r="IVS66" s="1366">
        <f t="shared" ref="IVS66" si="11549">IVS59*$C$64*$C$66</f>
        <v>0</v>
      </c>
      <c r="IVU66" s="1366">
        <f t="shared" ref="IVU66" si="11550">IVU59*$C$64*$C$66</f>
        <v>0</v>
      </c>
      <c r="IVW66" s="1366">
        <f t="shared" ref="IVW66" si="11551">IVW59*$C$64*$C$66</f>
        <v>0</v>
      </c>
      <c r="IVY66" s="1366">
        <f t="shared" ref="IVY66" si="11552">IVY59*$C$64*$C$66</f>
        <v>0</v>
      </c>
      <c r="IWA66" s="1366">
        <f t="shared" ref="IWA66" si="11553">IWA59*$C$64*$C$66</f>
        <v>0</v>
      </c>
      <c r="IWC66" s="1366">
        <f t="shared" ref="IWC66" si="11554">IWC59*$C$64*$C$66</f>
        <v>0</v>
      </c>
      <c r="IWE66" s="1366">
        <f t="shared" ref="IWE66" si="11555">IWE59*$C$64*$C$66</f>
        <v>0</v>
      </c>
      <c r="IWG66" s="1366">
        <f t="shared" ref="IWG66" si="11556">IWG59*$C$64*$C$66</f>
        <v>0</v>
      </c>
      <c r="IWI66" s="1366">
        <f t="shared" ref="IWI66" si="11557">IWI59*$C$64*$C$66</f>
        <v>0</v>
      </c>
      <c r="IWK66" s="1366">
        <f t="shared" ref="IWK66" si="11558">IWK59*$C$64*$C$66</f>
        <v>0</v>
      </c>
      <c r="IWM66" s="1366">
        <f t="shared" ref="IWM66" si="11559">IWM59*$C$64*$C$66</f>
        <v>0</v>
      </c>
      <c r="IWO66" s="1366">
        <f t="shared" ref="IWO66" si="11560">IWO59*$C$64*$C$66</f>
        <v>0</v>
      </c>
      <c r="IWQ66" s="1366">
        <f t="shared" ref="IWQ66" si="11561">IWQ59*$C$64*$C$66</f>
        <v>0</v>
      </c>
      <c r="IWS66" s="1366">
        <f t="shared" ref="IWS66" si="11562">IWS59*$C$64*$C$66</f>
        <v>0</v>
      </c>
      <c r="IWU66" s="1366">
        <f t="shared" ref="IWU66" si="11563">IWU59*$C$64*$C$66</f>
        <v>0</v>
      </c>
      <c r="IWW66" s="1366">
        <f t="shared" ref="IWW66" si="11564">IWW59*$C$64*$C$66</f>
        <v>0</v>
      </c>
      <c r="IWY66" s="1366">
        <f t="shared" ref="IWY66" si="11565">IWY59*$C$64*$C$66</f>
        <v>0</v>
      </c>
      <c r="IXA66" s="1366">
        <f t="shared" ref="IXA66" si="11566">IXA59*$C$64*$C$66</f>
        <v>0</v>
      </c>
      <c r="IXC66" s="1366">
        <f t="shared" ref="IXC66" si="11567">IXC59*$C$64*$C$66</f>
        <v>0</v>
      </c>
      <c r="IXE66" s="1366">
        <f t="shared" ref="IXE66" si="11568">IXE59*$C$64*$C$66</f>
        <v>0</v>
      </c>
      <c r="IXG66" s="1366">
        <f t="shared" ref="IXG66" si="11569">IXG59*$C$64*$C$66</f>
        <v>0</v>
      </c>
      <c r="IXI66" s="1366">
        <f t="shared" ref="IXI66" si="11570">IXI59*$C$64*$C$66</f>
        <v>0</v>
      </c>
      <c r="IXK66" s="1366">
        <f t="shared" ref="IXK66" si="11571">IXK59*$C$64*$C$66</f>
        <v>0</v>
      </c>
      <c r="IXM66" s="1366">
        <f t="shared" ref="IXM66" si="11572">IXM59*$C$64*$C$66</f>
        <v>0</v>
      </c>
      <c r="IXO66" s="1366">
        <f t="shared" ref="IXO66" si="11573">IXO59*$C$64*$C$66</f>
        <v>0</v>
      </c>
      <c r="IXQ66" s="1366">
        <f t="shared" ref="IXQ66" si="11574">IXQ59*$C$64*$C$66</f>
        <v>0</v>
      </c>
      <c r="IXS66" s="1366">
        <f t="shared" ref="IXS66" si="11575">IXS59*$C$64*$C$66</f>
        <v>0</v>
      </c>
      <c r="IXU66" s="1366">
        <f t="shared" ref="IXU66" si="11576">IXU59*$C$64*$C$66</f>
        <v>0</v>
      </c>
      <c r="IXW66" s="1366">
        <f t="shared" ref="IXW66" si="11577">IXW59*$C$64*$C$66</f>
        <v>0</v>
      </c>
      <c r="IXY66" s="1366">
        <f t="shared" ref="IXY66" si="11578">IXY59*$C$64*$C$66</f>
        <v>0</v>
      </c>
      <c r="IYA66" s="1366">
        <f t="shared" ref="IYA66" si="11579">IYA59*$C$64*$C$66</f>
        <v>0</v>
      </c>
      <c r="IYC66" s="1366">
        <f t="shared" ref="IYC66" si="11580">IYC59*$C$64*$C$66</f>
        <v>0</v>
      </c>
      <c r="IYE66" s="1366">
        <f t="shared" ref="IYE66" si="11581">IYE59*$C$64*$C$66</f>
        <v>0</v>
      </c>
      <c r="IYG66" s="1366">
        <f t="shared" ref="IYG66" si="11582">IYG59*$C$64*$C$66</f>
        <v>0</v>
      </c>
      <c r="IYI66" s="1366">
        <f t="shared" ref="IYI66" si="11583">IYI59*$C$64*$C$66</f>
        <v>0</v>
      </c>
      <c r="IYK66" s="1366">
        <f t="shared" ref="IYK66" si="11584">IYK59*$C$64*$C$66</f>
        <v>0</v>
      </c>
      <c r="IYM66" s="1366">
        <f t="shared" ref="IYM66" si="11585">IYM59*$C$64*$C$66</f>
        <v>0</v>
      </c>
      <c r="IYO66" s="1366">
        <f t="shared" ref="IYO66" si="11586">IYO59*$C$64*$C$66</f>
        <v>0</v>
      </c>
      <c r="IYQ66" s="1366">
        <f t="shared" ref="IYQ66" si="11587">IYQ59*$C$64*$C$66</f>
        <v>0</v>
      </c>
      <c r="IYS66" s="1366">
        <f t="shared" ref="IYS66" si="11588">IYS59*$C$64*$C$66</f>
        <v>0</v>
      </c>
      <c r="IYU66" s="1366">
        <f t="shared" ref="IYU66" si="11589">IYU59*$C$64*$C$66</f>
        <v>0</v>
      </c>
      <c r="IYW66" s="1366">
        <f t="shared" ref="IYW66" si="11590">IYW59*$C$64*$C$66</f>
        <v>0</v>
      </c>
      <c r="IYY66" s="1366">
        <f t="shared" ref="IYY66" si="11591">IYY59*$C$64*$C$66</f>
        <v>0</v>
      </c>
      <c r="IZA66" s="1366">
        <f t="shared" ref="IZA66" si="11592">IZA59*$C$64*$C$66</f>
        <v>0</v>
      </c>
      <c r="IZC66" s="1366">
        <f t="shared" ref="IZC66" si="11593">IZC59*$C$64*$C$66</f>
        <v>0</v>
      </c>
      <c r="IZE66" s="1366">
        <f t="shared" ref="IZE66" si="11594">IZE59*$C$64*$C$66</f>
        <v>0</v>
      </c>
      <c r="IZG66" s="1366">
        <f t="shared" ref="IZG66" si="11595">IZG59*$C$64*$C$66</f>
        <v>0</v>
      </c>
      <c r="IZI66" s="1366">
        <f t="shared" ref="IZI66" si="11596">IZI59*$C$64*$C$66</f>
        <v>0</v>
      </c>
      <c r="IZK66" s="1366">
        <f t="shared" ref="IZK66" si="11597">IZK59*$C$64*$C$66</f>
        <v>0</v>
      </c>
      <c r="IZM66" s="1366">
        <f t="shared" ref="IZM66" si="11598">IZM59*$C$64*$C$66</f>
        <v>0</v>
      </c>
      <c r="IZO66" s="1366">
        <f t="shared" ref="IZO66" si="11599">IZO59*$C$64*$C$66</f>
        <v>0</v>
      </c>
      <c r="IZQ66" s="1366">
        <f t="shared" ref="IZQ66" si="11600">IZQ59*$C$64*$C$66</f>
        <v>0</v>
      </c>
      <c r="IZS66" s="1366">
        <f t="shared" ref="IZS66" si="11601">IZS59*$C$64*$C$66</f>
        <v>0</v>
      </c>
      <c r="IZU66" s="1366">
        <f t="shared" ref="IZU66" si="11602">IZU59*$C$64*$C$66</f>
        <v>0</v>
      </c>
      <c r="IZW66" s="1366">
        <f t="shared" ref="IZW66" si="11603">IZW59*$C$64*$C$66</f>
        <v>0</v>
      </c>
      <c r="IZY66" s="1366">
        <f t="shared" ref="IZY66" si="11604">IZY59*$C$64*$C$66</f>
        <v>0</v>
      </c>
      <c r="JAA66" s="1366">
        <f t="shared" ref="JAA66" si="11605">JAA59*$C$64*$C$66</f>
        <v>0</v>
      </c>
      <c r="JAC66" s="1366">
        <f t="shared" ref="JAC66" si="11606">JAC59*$C$64*$C$66</f>
        <v>0</v>
      </c>
      <c r="JAE66" s="1366">
        <f t="shared" ref="JAE66" si="11607">JAE59*$C$64*$C$66</f>
        <v>0</v>
      </c>
      <c r="JAG66" s="1366">
        <f t="shared" ref="JAG66" si="11608">JAG59*$C$64*$C$66</f>
        <v>0</v>
      </c>
      <c r="JAI66" s="1366">
        <f t="shared" ref="JAI66" si="11609">JAI59*$C$64*$C$66</f>
        <v>0</v>
      </c>
      <c r="JAK66" s="1366">
        <f t="shared" ref="JAK66" si="11610">JAK59*$C$64*$C$66</f>
        <v>0</v>
      </c>
      <c r="JAM66" s="1366">
        <f t="shared" ref="JAM66" si="11611">JAM59*$C$64*$C$66</f>
        <v>0</v>
      </c>
      <c r="JAO66" s="1366">
        <f t="shared" ref="JAO66" si="11612">JAO59*$C$64*$C$66</f>
        <v>0</v>
      </c>
      <c r="JAQ66" s="1366">
        <f t="shared" ref="JAQ66" si="11613">JAQ59*$C$64*$C$66</f>
        <v>0</v>
      </c>
      <c r="JAS66" s="1366">
        <f t="shared" ref="JAS66" si="11614">JAS59*$C$64*$C$66</f>
        <v>0</v>
      </c>
      <c r="JAU66" s="1366">
        <f t="shared" ref="JAU66" si="11615">JAU59*$C$64*$C$66</f>
        <v>0</v>
      </c>
      <c r="JAW66" s="1366">
        <f t="shared" ref="JAW66" si="11616">JAW59*$C$64*$C$66</f>
        <v>0</v>
      </c>
      <c r="JAY66" s="1366">
        <f t="shared" ref="JAY66" si="11617">JAY59*$C$64*$C$66</f>
        <v>0</v>
      </c>
      <c r="JBA66" s="1366">
        <f t="shared" ref="JBA66" si="11618">JBA59*$C$64*$C$66</f>
        <v>0</v>
      </c>
      <c r="JBC66" s="1366">
        <f t="shared" ref="JBC66" si="11619">JBC59*$C$64*$C$66</f>
        <v>0</v>
      </c>
      <c r="JBE66" s="1366">
        <f t="shared" ref="JBE66" si="11620">JBE59*$C$64*$C$66</f>
        <v>0</v>
      </c>
      <c r="JBG66" s="1366">
        <f t="shared" ref="JBG66" si="11621">JBG59*$C$64*$C$66</f>
        <v>0</v>
      </c>
      <c r="JBI66" s="1366">
        <f t="shared" ref="JBI66" si="11622">JBI59*$C$64*$C$66</f>
        <v>0</v>
      </c>
      <c r="JBK66" s="1366">
        <f t="shared" ref="JBK66" si="11623">JBK59*$C$64*$C$66</f>
        <v>0</v>
      </c>
      <c r="JBM66" s="1366">
        <f t="shared" ref="JBM66" si="11624">JBM59*$C$64*$C$66</f>
        <v>0</v>
      </c>
      <c r="JBO66" s="1366">
        <f t="shared" ref="JBO66" si="11625">JBO59*$C$64*$C$66</f>
        <v>0</v>
      </c>
      <c r="JBQ66" s="1366">
        <f t="shared" ref="JBQ66" si="11626">JBQ59*$C$64*$C$66</f>
        <v>0</v>
      </c>
      <c r="JBS66" s="1366">
        <f t="shared" ref="JBS66" si="11627">JBS59*$C$64*$C$66</f>
        <v>0</v>
      </c>
      <c r="JBU66" s="1366">
        <f t="shared" ref="JBU66" si="11628">JBU59*$C$64*$C$66</f>
        <v>0</v>
      </c>
      <c r="JBW66" s="1366">
        <f t="shared" ref="JBW66" si="11629">JBW59*$C$64*$C$66</f>
        <v>0</v>
      </c>
      <c r="JBY66" s="1366">
        <f t="shared" ref="JBY66" si="11630">JBY59*$C$64*$C$66</f>
        <v>0</v>
      </c>
      <c r="JCA66" s="1366">
        <f t="shared" ref="JCA66" si="11631">JCA59*$C$64*$C$66</f>
        <v>0</v>
      </c>
      <c r="JCC66" s="1366">
        <f t="shared" ref="JCC66" si="11632">JCC59*$C$64*$C$66</f>
        <v>0</v>
      </c>
      <c r="JCE66" s="1366">
        <f t="shared" ref="JCE66" si="11633">JCE59*$C$64*$C$66</f>
        <v>0</v>
      </c>
      <c r="JCG66" s="1366">
        <f t="shared" ref="JCG66" si="11634">JCG59*$C$64*$C$66</f>
        <v>0</v>
      </c>
      <c r="JCI66" s="1366">
        <f t="shared" ref="JCI66" si="11635">JCI59*$C$64*$C$66</f>
        <v>0</v>
      </c>
      <c r="JCK66" s="1366">
        <f t="shared" ref="JCK66" si="11636">JCK59*$C$64*$C$66</f>
        <v>0</v>
      </c>
      <c r="JCM66" s="1366">
        <f t="shared" ref="JCM66" si="11637">JCM59*$C$64*$C$66</f>
        <v>0</v>
      </c>
      <c r="JCO66" s="1366">
        <f t="shared" ref="JCO66" si="11638">JCO59*$C$64*$C$66</f>
        <v>0</v>
      </c>
      <c r="JCQ66" s="1366">
        <f t="shared" ref="JCQ66" si="11639">JCQ59*$C$64*$C$66</f>
        <v>0</v>
      </c>
      <c r="JCS66" s="1366">
        <f t="shared" ref="JCS66" si="11640">JCS59*$C$64*$C$66</f>
        <v>0</v>
      </c>
      <c r="JCU66" s="1366">
        <f t="shared" ref="JCU66" si="11641">JCU59*$C$64*$C$66</f>
        <v>0</v>
      </c>
      <c r="JCW66" s="1366">
        <f t="shared" ref="JCW66" si="11642">JCW59*$C$64*$C$66</f>
        <v>0</v>
      </c>
      <c r="JCY66" s="1366">
        <f t="shared" ref="JCY66" si="11643">JCY59*$C$64*$C$66</f>
        <v>0</v>
      </c>
      <c r="JDA66" s="1366">
        <f t="shared" ref="JDA66" si="11644">JDA59*$C$64*$C$66</f>
        <v>0</v>
      </c>
      <c r="JDC66" s="1366">
        <f t="shared" ref="JDC66" si="11645">JDC59*$C$64*$C$66</f>
        <v>0</v>
      </c>
      <c r="JDE66" s="1366">
        <f t="shared" ref="JDE66" si="11646">JDE59*$C$64*$C$66</f>
        <v>0</v>
      </c>
      <c r="JDG66" s="1366">
        <f t="shared" ref="JDG66" si="11647">JDG59*$C$64*$C$66</f>
        <v>0</v>
      </c>
      <c r="JDI66" s="1366">
        <f t="shared" ref="JDI66" si="11648">JDI59*$C$64*$C$66</f>
        <v>0</v>
      </c>
      <c r="JDK66" s="1366">
        <f t="shared" ref="JDK66" si="11649">JDK59*$C$64*$C$66</f>
        <v>0</v>
      </c>
      <c r="JDM66" s="1366">
        <f t="shared" ref="JDM66" si="11650">JDM59*$C$64*$C$66</f>
        <v>0</v>
      </c>
      <c r="JDO66" s="1366">
        <f t="shared" ref="JDO66" si="11651">JDO59*$C$64*$C$66</f>
        <v>0</v>
      </c>
      <c r="JDQ66" s="1366">
        <f t="shared" ref="JDQ66" si="11652">JDQ59*$C$64*$C$66</f>
        <v>0</v>
      </c>
      <c r="JDS66" s="1366">
        <f t="shared" ref="JDS66" si="11653">JDS59*$C$64*$C$66</f>
        <v>0</v>
      </c>
      <c r="JDU66" s="1366">
        <f t="shared" ref="JDU66" si="11654">JDU59*$C$64*$C$66</f>
        <v>0</v>
      </c>
      <c r="JDW66" s="1366">
        <f t="shared" ref="JDW66" si="11655">JDW59*$C$64*$C$66</f>
        <v>0</v>
      </c>
      <c r="JDY66" s="1366">
        <f t="shared" ref="JDY66" si="11656">JDY59*$C$64*$C$66</f>
        <v>0</v>
      </c>
      <c r="JEA66" s="1366">
        <f t="shared" ref="JEA66" si="11657">JEA59*$C$64*$C$66</f>
        <v>0</v>
      </c>
      <c r="JEC66" s="1366">
        <f t="shared" ref="JEC66" si="11658">JEC59*$C$64*$C$66</f>
        <v>0</v>
      </c>
      <c r="JEE66" s="1366">
        <f t="shared" ref="JEE66" si="11659">JEE59*$C$64*$C$66</f>
        <v>0</v>
      </c>
      <c r="JEG66" s="1366">
        <f t="shared" ref="JEG66" si="11660">JEG59*$C$64*$C$66</f>
        <v>0</v>
      </c>
      <c r="JEI66" s="1366">
        <f t="shared" ref="JEI66" si="11661">JEI59*$C$64*$C$66</f>
        <v>0</v>
      </c>
      <c r="JEK66" s="1366">
        <f t="shared" ref="JEK66" si="11662">JEK59*$C$64*$C$66</f>
        <v>0</v>
      </c>
      <c r="JEM66" s="1366">
        <f t="shared" ref="JEM66" si="11663">JEM59*$C$64*$C$66</f>
        <v>0</v>
      </c>
      <c r="JEO66" s="1366">
        <f t="shared" ref="JEO66" si="11664">JEO59*$C$64*$C$66</f>
        <v>0</v>
      </c>
      <c r="JEQ66" s="1366">
        <f t="shared" ref="JEQ66" si="11665">JEQ59*$C$64*$C$66</f>
        <v>0</v>
      </c>
      <c r="JES66" s="1366">
        <f t="shared" ref="JES66" si="11666">JES59*$C$64*$C$66</f>
        <v>0</v>
      </c>
      <c r="JEU66" s="1366">
        <f t="shared" ref="JEU66" si="11667">JEU59*$C$64*$C$66</f>
        <v>0</v>
      </c>
      <c r="JEW66" s="1366">
        <f t="shared" ref="JEW66" si="11668">JEW59*$C$64*$C$66</f>
        <v>0</v>
      </c>
      <c r="JEY66" s="1366">
        <f t="shared" ref="JEY66" si="11669">JEY59*$C$64*$C$66</f>
        <v>0</v>
      </c>
      <c r="JFA66" s="1366">
        <f t="shared" ref="JFA66" si="11670">JFA59*$C$64*$C$66</f>
        <v>0</v>
      </c>
      <c r="JFC66" s="1366">
        <f t="shared" ref="JFC66" si="11671">JFC59*$C$64*$C$66</f>
        <v>0</v>
      </c>
      <c r="JFE66" s="1366">
        <f t="shared" ref="JFE66" si="11672">JFE59*$C$64*$C$66</f>
        <v>0</v>
      </c>
      <c r="JFG66" s="1366">
        <f t="shared" ref="JFG66" si="11673">JFG59*$C$64*$C$66</f>
        <v>0</v>
      </c>
      <c r="JFI66" s="1366">
        <f t="shared" ref="JFI66" si="11674">JFI59*$C$64*$C$66</f>
        <v>0</v>
      </c>
      <c r="JFK66" s="1366">
        <f t="shared" ref="JFK66" si="11675">JFK59*$C$64*$C$66</f>
        <v>0</v>
      </c>
      <c r="JFM66" s="1366">
        <f t="shared" ref="JFM66" si="11676">JFM59*$C$64*$C$66</f>
        <v>0</v>
      </c>
      <c r="JFO66" s="1366">
        <f t="shared" ref="JFO66" si="11677">JFO59*$C$64*$C$66</f>
        <v>0</v>
      </c>
      <c r="JFQ66" s="1366">
        <f t="shared" ref="JFQ66" si="11678">JFQ59*$C$64*$C$66</f>
        <v>0</v>
      </c>
      <c r="JFS66" s="1366">
        <f t="shared" ref="JFS66" si="11679">JFS59*$C$64*$C$66</f>
        <v>0</v>
      </c>
      <c r="JFU66" s="1366">
        <f t="shared" ref="JFU66" si="11680">JFU59*$C$64*$C$66</f>
        <v>0</v>
      </c>
      <c r="JFW66" s="1366">
        <f t="shared" ref="JFW66" si="11681">JFW59*$C$64*$C$66</f>
        <v>0</v>
      </c>
      <c r="JFY66" s="1366">
        <f t="shared" ref="JFY66" si="11682">JFY59*$C$64*$C$66</f>
        <v>0</v>
      </c>
      <c r="JGA66" s="1366">
        <f t="shared" ref="JGA66" si="11683">JGA59*$C$64*$C$66</f>
        <v>0</v>
      </c>
      <c r="JGC66" s="1366">
        <f t="shared" ref="JGC66" si="11684">JGC59*$C$64*$C$66</f>
        <v>0</v>
      </c>
      <c r="JGE66" s="1366">
        <f t="shared" ref="JGE66" si="11685">JGE59*$C$64*$C$66</f>
        <v>0</v>
      </c>
      <c r="JGG66" s="1366">
        <f t="shared" ref="JGG66" si="11686">JGG59*$C$64*$C$66</f>
        <v>0</v>
      </c>
      <c r="JGI66" s="1366">
        <f t="shared" ref="JGI66" si="11687">JGI59*$C$64*$C$66</f>
        <v>0</v>
      </c>
      <c r="JGK66" s="1366">
        <f t="shared" ref="JGK66" si="11688">JGK59*$C$64*$C$66</f>
        <v>0</v>
      </c>
      <c r="JGM66" s="1366">
        <f t="shared" ref="JGM66" si="11689">JGM59*$C$64*$C$66</f>
        <v>0</v>
      </c>
      <c r="JGO66" s="1366">
        <f t="shared" ref="JGO66" si="11690">JGO59*$C$64*$C$66</f>
        <v>0</v>
      </c>
      <c r="JGQ66" s="1366">
        <f t="shared" ref="JGQ66" si="11691">JGQ59*$C$64*$C$66</f>
        <v>0</v>
      </c>
      <c r="JGS66" s="1366">
        <f t="shared" ref="JGS66" si="11692">JGS59*$C$64*$C$66</f>
        <v>0</v>
      </c>
      <c r="JGU66" s="1366">
        <f t="shared" ref="JGU66" si="11693">JGU59*$C$64*$C$66</f>
        <v>0</v>
      </c>
      <c r="JGW66" s="1366">
        <f t="shared" ref="JGW66" si="11694">JGW59*$C$64*$C$66</f>
        <v>0</v>
      </c>
      <c r="JGY66" s="1366">
        <f t="shared" ref="JGY66" si="11695">JGY59*$C$64*$C$66</f>
        <v>0</v>
      </c>
      <c r="JHA66" s="1366">
        <f t="shared" ref="JHA66" si="11696">JHA59*$C$64*$C$66</f>
        <v>0</v>
      </c>
      <c r="JHC66" s="1366">
        <f t="shared" ref="JHC66" si="11697">JHC59*$C$64*$C$66</f>
        <v>0</v>
      </c>
      <c r="JHE66" s="1366">
        <f t="shared" ref="JHE66" si="11698">JHE59*$C$64*$C$66</f>
        <v>0</v>
      </c>
      <c r="JHG66" s="1366">
        <f t="shared" ref="JHG66" si="11699">JHG59*$C$64*$C$66</f>
        <v>0</v>
      </c>
      <c r="JHI66" s="1366">
        <f t="shared" ref="JHI66" si="11700">JHI59*$C$64*$C$66</f>
        <v>0</v>
      </c>
      <c r="JHK66" s="1366">
        <f t="shared" ref="JHK66" si="11701">JHK59*$C$64*$C$66</f>
        <v>0</v>
      </c>
      <c r="JHM66" s="1366">
        <f t="shared" ref="JHM66" si="11702">JHM59*$C$64*$C$66</f>
        <v>0</v>
      </c>
      <c r="JHO66" s="1366">
        <f t="shared" ref="JHO66" si="11703">JHO59*$C$64*$C$66</f>
        <v>0</v>
      </c>
      <c r="JHQ66" s="1366">
        <f t="shared" ref="JHQ66" si="11704">JHQ59*$C$64*$C$66</f>
        <v>0</v>
      </c>
      <c r="JHS66" s="1366">
        <f t="shared" ref="JHS66" si="11705">JHS59*$C$64*$C$66</f>
        <v>0</v>
      </c>
      <c r="JHU66" s="1366">
        <f t="shared" ref="JHU66" si="11706">JHU59*$C$64*$C$66</f>
        <v>0</v>
      </c>
      <c r="JHW66" s="1366">
        <f t="shared" ref="JHW66" si="11707">JHW59*$C$64*$C$66</f>
        <v>0</v>
      </c>
      <c r="JHY66" s="1366">
        <f t="shared" ref="JHY66" si="11708">JHY59*$C$64*$C$66</f>
        <v>0</v>
      </c>
      <c r="JIA66" s="1366">
        <f t="shared" ref="JIA66" si="11709">JIA59*$C$64*$C$66</f>
        <v>0</v>
      </c>
      <c r="JIC66" s="1366">
        <f t="shared" ref="JIC66" si="11710">JIC59*$C$64*$C$66</f>
        <v>0</v>
      </c>
      <c r="JIE66" s="1366">
        <f t="shared" ref="JIE66" si="11711">JIE59*$C$64*$C$66</f>
        <v>0</v>
      </c>
      <c r="JIG66" s="1366">
        <f t="shared" ref="JIG66" si="11712">JIG59*$C$64*$C$66</f>
        <v>0</v>
      </c>
      <c r="JII66" s="1366">
        <f t="shared" ref="JII66" si="11713">JII59*$C$64*$C$66</f>
        <v>0</v>
      </c>
      <c r="JIK66" s="1366">
        <f t="shared" ref="JIK66" si="11714">JIK59*$C$64*$C$66</f>
        <v>0</v>
      </c>
      <c r="JIM66" s="1366">
        <f t="shared" ref="JIM66" si="11715">JIM59*$C$64*$C$66</f>
        <v>0</v>
      </c>
      <c r="JIO66" s="1366">
        <f t="shared" ref="JIO66" si="11716">JIO59*$C$64*$C$66</f>
        <v>0</v>
      </c>
      <c r="JIQ66" s="1366">
        <f t="shared" ref="JIQ66" si="11717">JIQ59*$C$64*$C$66</f>
        <v>0</v>
      </c>
      <c r="JIS66" s="1366">
        <f t="shared" ref="JIS66" si="11718">JIS59*$C$64*$C$66</f>
        <v>0</v>
      </c>
      <c r="JIU66" s="1366">
        <f t="shared" ref="JIU66" si="11719">JIU59*$C$64*$C$66</f>
        <v>0</v>
      </c>
      <c r="JIW66" s="1366">
        <f t="shared" ref="JIW66" si="11720">JIW59*$C$64*$C$66</f>
        <v>0</v>
      </c>
      <c r="JIY66" s="1366">
        <f t="shared" ref="JIY66" si="11721">JIY59*$C$64*$C$66</f>
        <v>0</v>
      </c>
      <c r="JJA66" s="1366">
        <f t="shared" ref="JJA66" si="11722">JJA59*$C$64*$C$66</f>
        <v>0</v>
      </c>
      <c r="JJC66" s="1366">
        <f t="shared" ref="JJC66" si="11723">JJC59*$C$64*$C$66</f>
        <v>0</v>
      </c>
      <c r="JJE66" s="1366">
        <f t="shared" ref="JJE66" si="11724">JJE59*$C$64*$C$66</f>
        <v>0</v>
      </c>
      <c r="JJG66" s="1366">
        <f t="shared" ref="JJG66" si="11725">JJG59*$C$64*$C$66</f>
        <v>0</v>
      </c>
      <c r="JJI66" s="1366">
        <f t="shared" ref="JJI66" si="11726">JJI59*$C$64*$C$66</f>
        <v>0</v>
      </c>
      <c r="JJK66" s="1366">
        <f t="shared" ref="JJK66" si="11727">JJK59*$C$64*$C$66</f>
        <v>0</v>
      </c>
      <c r="JJM66" s="1366">
        <f t="shared" ref="JJM66" si="11728">JJM59*$C$64*$C$66</f>
        <v>0</v>
      </c>
      <c r="JJO66" s="1366">
        <f t="shared" ref="JJO66" si="11729">JJO59*$C$64*$C$66</f>
        <v>0</v>
      </c>
      <c r="JJQ66" s="1366">
        <f t="shared" ref="JJQ66" si="11730">JJQ59*$C$64*$C$66</f>
        <v>0</v>
      </c>
      <c r="JJS66" s="1366">
        <f t="shared" ref="JJS66" si="11731">JJS59*$C$64*$C$66</f>
        <v>0</v>
      </c>
      <c r="JJU66" s="1366">
        <f t="shared" ref="JJU66" si="11732">JJU59*$C$64*$C$66</f>
        <v>0</v>
      </c>
      <c r="JJW66" s="1366">
        <f t="shared" ref="JJW66" si="11733">JJW59*$C$64*$C$66</f>
        <v>0</v>
      </c>
      <c r="JJY66" s="1366">
        <f t="shared" ref="JJY66" si="11734">JJY59*$C$64*$C$66</f>
        <v>0</v>
      </c>
      <c r="JKA66" s="1366">
        <f t="shared" ref="JKA66" si="11735">JKA59*$C$64*$C$66</f>
        <v>0</v>
      </c>
      <c r="JKC66" s="1366">
        <f t="shared" ref="JKC66" si="11736">JKC59*$C$64*$C$66</f>
        <v>0</v>
      </c>
      <c r="JKE66" s="1366">
        <f t="shared" ref="JKE66" si="11737">JKE59*$C$64*$C$66</f>
        <v>0</v>
      </c>
      <c r="JKG66" s="1366">
        <f t="shared" ref="JKG66" si="11738">JKG59*$C$64*$C$66</f>
        <v>0</v>
      </c>
      <c r="JKI66" s="1366">
        <f t="shared" ref="JKI66" si="11739">JKI59*$C$64*$C$66</f>
        <v>0</v>
      </c>
      <c r="JKK66" s="1366">
        <f t="shared" ref="JKK66" si="11740">JKK59*$C$64*$C$66</f>
        <v>0</v>
      </c>
      <c r="JKM66" s="1366">
        <f t="shared" ref="JKM66" si="11741">JKM59*$C$64*$C$66</f>
        <v>0</v>
      </c>
      <c r="JKO66" s="1366">
        <f t="shared" ref="JKO66" si="11742">JKO59*$C$64*$C$66</f>
        <v>0</v>
      </c>
      <c r="JKQ66" s="1366">
        <f t="shared" ref="JKQ66" si="11743">JKQ59*$C$64*$C$66</f>
        <v>0</v>
      </c>
      <c r="JKS66" s="1366">
        <f t="shared" ref="JKS66" si="11744">JKS59*$C$64*$C$66</f>
        <v>0</v>
      </c>
      <c r="JKU66" s="1366">
        <f t="shared" ref="JKU66" si="11745">JKU59*$C$64*$C$66</f>
        <v>0</v>
      </c>
      <c r="JKW66" s="1366">
        <f t="shared" ref="JKW66" si="11746">JKW59*$C$64*$C$66</f>
        <v>0</v>
      </c>
      <c r="JKY66" s="1366">
        <f t="shared" ref="JKY66" si="11747">JKY59*$C$64*$C$66</f>
        <v>0</v>
      </c>
      <c r="JLA66" s="1366">
        <f t="shared" ref="JLA66" si="11748">JLA59*$C$64*$C$66</f>
        <v>0</v>
      </c>
      <c r="JLC66" s="1366">
        <f t="shared" ref="JLC66" si="11749">JLC59*$C$64*$C$66</f>
        <v>0</v>
      </c>
      <c r="JLE66" s="1366">
        <f t="shared" ref="JLE66" si="11750">JLE59*$C$64*$C$66</f>
        <v>0</v>
      </c>
      <c r="JLG66" s="1366">
        <f t="shared" ref="JLG66" si="11751">JLG59*$C$64*$C$66</f>
        <v>0</v>
      </c>
      <c r="JLI66" s="1366">
        <f t="shared" ref="JLI66" si="11752">JLI59*$C$64*$C$66</f>
        <v>0</v>
      </c>
      <c r="JLK66" s="1366">
        <f t="shared" ref="JLK66" si="11753">JLK59*$C$64*$C$66</f>
        <v>0</v>
      </c>
      <c r="JLM66" s="1366">
        <f t="shared" ref="JLM66" si="11754">JLM59*$C$64*$C$66</f>
        <v>0</v>
      </c>
      <c r="JLO66" s="1366">
        <f t="shared" ref="JLO66" si="11755">JLO59*$C$64*$C$66</f>
        <v>0</v>
      </c>
      <c r="JLQ66" s="1366">
        <f t="shared" ref="JLQ66" si="11756">JLQ59*$C$64*$C$66</f>
        <v>0</v>
      </c>
      <c r="JLS66" s="1366">
        <f t="shared" ref="JLS66" si="11757">JLS59*$C$64*$C$66</f>
        <v>0</v>
      </c>
      <c r="JLU66" s="1366">
        <f t="shared" ref="JLU66" si="11758">JLU59*$C$64*$C$66</f>
        <v>0</v>
      </c>
      <c r="JLW66" s="1366">
        <f t="shared" ref="JLW66" si="11759">JLW59*$C$64*$C$66</f>
        <v>0</v>
      </c>
      <c r="JLY66" s="1366">
        <f t="shared" ref="JLY66" si="11760">JLY59*$C$64*$C$66</f>
        <v>0</v>
      </c>
      <c r="JMA66" s="1366">
        <f t="shared" ref="JMA66" si="11761">JMA59*$C$64*$C$66</f>
        <v>0</v>
      </c>
      <c r="JMC66" s="1366">
        <f t="shared" ref="JMC66" si="11762">JMC59*$C$64*$C$66</f>
        <v>0</v>
      </c>
      <c r="JME66" s="1366">
        <f t="shared" ref="JME66" si="11763">JME59*$C$64*$C$66</f>
        <v>0</v>
      </c>
      <c r="JMG66" s="1366">
        <f t="shared" ref="JMG66" si="11764">JMG59*$C$64*$C$66</f>
        <v>0</v>
      </c>
      <c r="JMI66" s="1366">
        <f t="shared" ref="JMI66" si="11765">JMI59*$C$64*$C$66</f>
        <v>0</v>
      </c>
      <c r="JMK66" s="1366">
        <f t="shared" ref="JMK66" si="11766">JMK59*$C$64*$C$66</f>
        <v>0</v>
      </c>
      <c r="JMM66" s="1366">
        <f t="shared" ref="JMM66" si="11767">JMM59*$C$64*$C$66</f>
        <v>0</v>
      </c>
      <c r="JMO66" s="1366">
        <f t="shared" ref="JMO66" si="11768">JMO59*$C$64*$C$66</f>
        <v>0</v>
      </c>
      <c r="JMQ66" s="1366">
        <f t="shared" ref="JMQ66" si="11769">JMQ59*$C$64*$C$66</f>
        <v>0</v>
      </c>
      <c r="JMS66" s="1366">
        <f t="shared" ref="JMS66" si="11770">JMS59*$C$64*$C$66</f>
        <v>0</v>
      </c>
      <c r="JMU66" s="1366">
        <f t="shared" ref="JMU66" si="11771">JMU59*$C$64*$C$66</f>
        <v>0</v>
      </c>
      <c r="JMW66" s="1366">
        <f t="shared" ref="JMW66" si="11772">JMW59*$C$64*$C$66</f>
        <v>0</v>
      </c>
      <c r="JMY66" s="1366">
        <f t="shared" ref="JMY66" si="11773">JMY59*$C$64*$C$66</f>
        <v>0</v>
      </c>
      <c r="JNA66" s="1366">
        <f t="shared" ref="JNA66" si="11774">JNA59*$C$64*$C$66</f>
        <v>0</v>
      </c>
      <c r="JNC66" s="1366">
        <f t="shared" ref="JNC66" si="11775">JNC59*$C$64*$C$66</f>
        <v>0</v>
      </c>
      <c r="JNE66" s="1366">
        <f t="shared" ref="JNE66" si="11776">JNE59*$C$64*$C$66</f>
        <v>0</v>
      </c>
      <c r="JNG66" s="1366">
        <f t="shared" ref="JNG66" si="11777">JNG59*$C$64*$C$66</f>
        <v>0</v>
      </c>
      <c r="JNI66" s="1366">
        <f t="shared" ref="JNI66" si="11778">JNI59*$C$64*$C$66</f>
        <v>0</v>
      </c>
      <c r="JNK66" s="1366">
        <f t="shared" ref="JNK66" si="11779">JNK59*$C$64*$C$66</f>
        <v>0</v>
      </c>
      <c r="JNM66" s="1366">
        <f t="shared" ref="JNM66" si="11780">JNM59*$C$64*$C$66</f>
        <v>0</v>
      </c>
      <c r="JNO66" s="1366">
        <f t="shared" ref="JNO66" si="11781">JNO59*$C$64*$C$66</f>
        <v>0</v>
      </c>
      <c r="JNQ66" s="1366">
        <f t="shared" ref="JNQ66" si="11782">JNQ59*$C$64*$C$66</f>
        <v>0</v>
      </c>
      <c r="JNS66" s="1366">
        <f t="shared" ref="JNS66" si="11783">JNS59*$C$64*$C$66</f>
        <v>0</v>
      </c>
      <c r="JNU66" s="1366">
        <f t="shared" ref="JNU66" si="11784">JNU59*$C$64*$C$66</f>
        <v>0</v>
      </c>
      <c r="JNW66" s="1366">
        <f t="shared" ref="JNW66" si="11785">JNW59*$C$64*$C$66</f>
        <v>0</v>
      </c>
      <c r="JNY66" s="1366">
        <f t="shared" ref="JNY66" si="11786">JNY59*$C$64*$C$66</f>
        <v>0</v>
      </c>
      <c r="JOA66" s="1366">
        <f t="shared" ref="JOA66" si="11787">JOA59*$C$64*$C$66</f>
        <v>0</v>
      </c>
      <c r="JOC66" s="1366">
        <f t="shared" ref="JOC66" si="11788">JOC59*$C$64*$C$66</f>
        <v>0</v>
      </c>
      <c r="JOE66" s="1366">
        <f t="shared" ref="JOE66" si="11789">JOE59*$C$64*$C$66</f>
        <v>0</v>
      </c>
      <c r="JOG66" s="1366">
        <f t="shared" ref="JOG66" si="11790">JOG59*$C$64*$C$66</f>
        <v>0</v>
      </c>
      <c r="JOI66" s="1366">
        <f t="shared" ref="JOI66" si="11791">JOI59*$C$64*$C$66</f>
        <v>0</v>
      </c>
      <c r="JOK66" s="1366">
        <f t="shared" ref="JOK66" si="11792">JOK59*$C$64*$C$66</f>
        <v>0</v>
      </c>
      <c r="JOM66" s="1366">
        <f t="shared" ref="JOM66" si="11793">JOM59*$C$64*$C$66</f>
        <v>0</v>
      </c>
      <c r="JOO66" s="1366">
        <f t="shared" ref="JOO66" si="11794">JOO59*$C$64*$C$66</f>
        <v>0</v>
      </c>
      <c r="JOQ66" s="1366">
        <f t="shared" ref="JOQ66" si="11795">JOQ59*$C$64*$C$66</f>
        <v>0</v>
      </c>
      <c r="JOS66" s="1366">
        <f t="shared" ref="JOS66" si="11796">JOS59*$C$64*$C$66</f>
        <v>0</v>
      </c>
      <c r="JOU66" s="1366">
        <f t="shared" ref="JOU66" si="11797">JOU59*$C$64*$C$66</f>
        <v>0</v>
      </c>
      <c r="JOW66" s="1366">
        <f t="shared" ref="JOW66" si="11798">JOW59*$C$64*$C$66</f>
        <v>0</v>
      </c>
      <c r="JOY66" s="1366">
        <f t="shared" ref="JOY66" si="11799">JOY59*$C$64*$C$66</f>
        <v>0</v>
      </c>
      <c r="JPA66" s="1366">
        <f t="shared" ref="JPA66" si="11800">JPA59*$C$64*$C$66</f>
        <v>0</v>
      </c>
      <c r="JPC66" s="1366">
        <f t="shared" ref="JPC66" si="11801">JPC59*$C$64*$C$66</f>
        <v>0</v>
      </c>
      <c r="JPE66" s="1366">
        <f t="shared" ref="JPE66" si="11802">JPE59*$C$64*$C$66</f>
        <v>0</v>
      </c>
      <c r="JPG66" s="1366">
        <f t="shared" ref="JPG66" si="11803">JPG59*$C$64*$C$66</f>
        <v>0</v>
      </c>
      <c r="JPI66" s="1366">
        <f t="shared" ref="JPI66" si="11804">JPI59*$C$64*$C$66</f>
        <v>0</v>
      </c>
      <c r="JPK66" s="1366">
        <f t="shared" ref="JPK66" si="11805">JPK59*$C$64*$C$66</f>
        <v>0</v>
      </c>
      <c r="JPM66" s="1366">
        <f t="shared" ref="JPM66" si="11806">JPM59*$C$64*$C$66</f>
        <v>0</v>
      </c>
      <c r="JPO66" s="1366">
        <f t="shared" ref="JPO66" si="11807">JPO59*$C$64*$C$66</f>
        <v>0</v>
      </c>
      <c r="JPQ66" s="1366">
        <f t="shared" ref="JPQ66" si="11808">JPQ59*$C$64*$C$66</f>
        <v>0</v>
      </c>
      <c r="JPS66" s="1366">
        <f t="shared" ref="JPS66" si="11809">JPS59*$C$64*$C$66</f>
        <v>0</v>
      </c>
      <c r="JPU66" s="1366">
        <f t="shared" ref="JPU66" si="11810">JPU59*$C$64*$C$66</f>
        <v>0</v>
      </c>
      <c r="JPW66" s="1366">
        <f t="shared" ref="JPW66" si="11811">JPW59*$C$64*$C$66</f>
        <v>0</v>
      </c>
      <c r="JPY66" s="1366">
        <f t="shared" ref="JPY66" si="11812">JPY59*$C$64*$C$66</f>
        <v>0</v>
      </c>
      <c r="JQA66" s="1366">
        <f t="shared" ref="JQA66" si="11813">JQA59*$C$64*$C$66</f>
        <v>0</v>
      </c>
      <c r="JQC66" s="1366">
        <f t="shared" ref="JQC66" si="11814">JQC59*$C$64*$C$66</f>
        <v>0</v>
      </c>
      <c r="JQE66" s="1366">
        <f t="shared" ref="JQE66" si="11815">JQE59*$C$64*$C$66</f>
        <v>0</v>
      </c>
      <c r="JQG66" s="1366">
        <f t="shared" ref="JQG66" si="11816">JQG59*$C$64*$C$66</f>
        <v>0</v>
      </c>
      <c r="JQI66" s="1366">
        <f t="shared" ref="JQI66" si="11817">JQI59*$C$64*$C$66</f>
        <v>0</v>
      </c>
      <c r="JQK66" s="1366">
        <f t="shared" ref="JQK66" si="11818">JQK59*$C$64*$C$66</f>
        <v>0</v>
      </c>
      <c r="JQM66" s="1366">
        <f t="shared" ref="JQM66" si="11819">JQM59*$C$64*$C$66</f>
        <v>0</v>
      </c>
      <c r="JQO66" s="1366">
        <f t="shared" ref="JQO66" si="11820">JQO59*$C$64*$C$66</f>
        <v>0</v>
      </c>
      <c r="JQQ66" s="1366">
        <f t="shared" ref="JQQ66" si="11821">JQQ59*$C$64*$C$66</f>
        <v>0</v>
      </c>
      <c r="JQS66" s="1366">
        <f t="shared" ref="JQS66" si="11822">JQS59*$C$64*$C$66</f>
        <v>0</v>
      </c>
      <c r="JQU66" s="1366">
        <f t="shared" ref="JQU66" si="11823">JQU59*$C$64*$C$66</f>
        <v>0</v>
      </c>
      <c r="JQW66" s="1366">
        <f t="shared" ref="JQW66" si="11824">JQW59*$C$64*$C$66</f>
        <v>0</v>
      </c>
      <c r="JQY66" s="1366">
        <f t="shared" ref="JQY66" si="11825">JQY59*$C$64*$C$66</f>
        <v>0</v>
      </c>
      <c r="JRA66" s="1366">
        <f t="shared" ref="JRA66" si="11826">JRA59*$C$64*$C$66</f>
        <v>0</v>
      </c>
      <c r="JRC66" s="1366">
        <f t="shared" ref="JRC66" si="11827">JRC59*$C$64*$C$66</f>
        <v>0</v>
      </c>
      <c r="JRE66" s="1366">
        <f t="shared" ref="JRE66" si="11828">JRE59*$C$64*$C$66</f>
        <v>0</v>
      </c>
      <c r="JRG66" s="1366">
        <f t="shared" ref="JRG66" si="11829">JRG59*$C$64*$C$66</f>
        <v>0</v>
      </c>
      <c r="JRI66" s="1366">
        <f t="shared" ref="JRI66" si="11830">JRI59*$C$64*$C$66</f>
        <v>0</v>
      </c>
      <c r="JRK66" s="1366">
        <f t="shared" ref="JRK66" si="11831">JRK59*$C$64*$C$66</f>
        <v>0</v>
      </c>
      <c r="JRM66" s="1366">
        <f t="shared" ref="JRM66" si="11832">JRM59*$C$64*$C$66</f>
        <v>0</v>
      </c>
      <c r="JRO66" s="1366">
        <f t="shared" ref="JRO66" si="11833">JRO59*$C$64*$C$66</f>
        <v>0</v>
      </c>
      <c r="JRQ66" s="1366">
        <f t="shared" ref="JRQ66" si="11834">JRQ59*$C$64*$C$66</f>
        <v>0</v>
      </c>
      <c r="JRS66" s="1366">
        <f t="shared" ref="JRS66" si="11835">JRS59*$C$64*$C$66</f>
        <v>0</v>
      </c>
      <c r="JRU66" s="1366">
        <f t="shared" ref="JRU66" si="11836">JRU59*$C$64*$C$66</f>
        <v>0</v>
      </c>
      <c r="JRW66" s="1366">
        <f t="shared" ref="JRW66" si="11837">JRW59*$C$64*$C$66</f>
        <v>0</v>
      </c>
      <c r="JRY66" s="1366">
        <f t="shared" ref="JRY66" si="11838">JRY59*$C$64*$C$66</f>
        <v>0</v>
      </c>
      <c r="JSA66" s="1366">
        <f t="shared" ref="JSA66" si="11839">JSA59*$C$64*$C$66</f>
        <v>0</v>
      </c>
      <c r="JSC66" s="1366">
        <f t="shared" ref="JSC66" si="11840">JSC59*$C$64*$C$66</f>
        <v>0</v>
      </c>
      <c r="JSE66" s="1366">
        <f t="shared" ref="JSE66" si="11841">JSE59*$C$64*$C$66</f>
        <v>0</v>
      </c>
      <c r="JSG66" s="1366">
        <f t="shared" ref="JSG66" si="11842">JSG59*$C$64*$C$66</f>
        <v>0</v>
      </c>
      <c r="JSI66" s="1366">
        <f t="shared" ref="JSI66" si="11843">JSI59*$C$64*$C$66</f>
        <v>0</v>
      </c>
      <c r="JSK66" s="1366">
        <f t="shared" ref="JSK66" si="11844">JSK59*$C$64*$C$66</f>
        <v>0</v>
      </c>
      <c r="JSM66" s="1366">
        <f t="shared" ref="JSM66" si="11845">JSM59*$C$64*$C$66</f>
        <v>0</v>
      </c>
      <c r="JSO66" s="1366">
        <f t="shared" ref="JSO66" si="11846">JSO59*$C$64*$C$66</f>
        <v>0</v>
      </c>
      <c r="JSQ66" s="1366">
        <f t="shared" ref="JSQ66" si="11847">JSQ59*$C$64*$C$66</f>
        <v>0</v>
      </c>
      <c r="JSS66" s="1366">
        <f t="shared" ref="JSS66" si="11848">JSS59*$C$64*$C$66</f>
        <v>0</v>
      </c>
      <c r="JSU66" s="1366">
        <f t="shared" ref="JSU66" si="11849">JSU59*$C$64*$C$66</f>
        <v>0</v>
      </c>
      <c r="JSW66" s="1366">
        <f t="shared" ref="JSW66" si="11850">JSW59*$C$64*$C$66</f>
        <v>0</v>
      </c>
      <c r="JSY66" s="1366">
        <f t="shared" ref="JSY66" si="11851">JSY59*$C$64*$C$66</f>
        <v>0</v>
      </c>
      <c r="JTA66" s="1366">
        <f t="shared" ref="JTA66" si="11852">JTA59*$C$64*$C$66</f>
        <v>0</v>
      </c>
      <c r="JTC66" s="1366">
        <f t="shared" ref="JTC66" si="11853">JTC59*$C$64*$C$66</f>
        <v>0</v>
      </c>
      <c r="JTE66" s="1366">
        <f t="shared" ref="JTE66" si="11854">JTE59*$C$64*$C$66</f>
        <v>0</v>
      </c>
      <c r="JTG66" s="1366">
        <f t="shared" ref="JTG66" si="11855">JTG59*$C$64*$C$66</f>
        <v>0</v>
      </c>
      <c r="JTI66" s="1366">
        <f t="shared" ref="JTI66" si="11856">JTI59*$C$64*$C$66</f>
        <v>0</v>
      </c>
      <c r="JTK66" s="1366">
        <f t="shared" ref="JTK66" si="11857">JTK59*$C$64*$C$66</f>
        <v>0</v>
      </c>
      <c r="JTM66" s="1366">
        <f t="shared" ref="JTM66" si="11858">JTM59*$C$64*$C$66</f>
        <v>0</v>
      </c>
      <c r="JTO66" s="1366">
        <f t="shared" ref="JTO66" si="11859">JTO59*$C$64*$C$66</f>
        <v>0</v>
      </c>
      <c r="JTQ66" s="1366">
        <f t="shared" ref="JTQ66" si="11860">JTQ59*$C$64*$C$66</f>
        <v>0</v>
      </c>
      <c r="JTS66" s="1366">
        <f t="shared" ref="JTS66" si="11861">JTS59*$C$64*$C$66</f>
        <v>0</v>
      </c>
      <c r="JTU66" s="1366">
        <f t="shared" ref="JTU66" si="11862">JTU59*$C$64*$C$66</f>
        <v>0</v>
      </c>
      <c r="JTW66" s="1366">
        <f t="shared" ref="JTW66" si="11863">JTW59*$C$64*$C$66</f>
        <v>0</v>
      </c>
      <c r="JTY66" s="1366">
        <f t="shared" ref="JTY66" si="11864">JTY59*$C$64*$C$66</f>
        <v>0</v>
      </c>
      <c r="JUA66" s="1366">
        <f t="shared" ref="JUA66" si="11865">JUA59*$C$64*$C$66</f>
        <v>0</v>
      </c>
      <c r="JUC66" s="1366">
        <f t="shared" ref="JUC66" si="11866">JUC59*$C$64*$C$66</f>
        <v>0</v>
      </c>
      <c r="JUE66" s="1366">
        <f t="shared" ref="JUE66" si="11867">JUE59*$C$64*$C$66</f>
        <v>0</v>
      </c>
      <c r="JUG66" s="1366">
        <f t="shared" ref="JUG66" si="11868">JUG59*$C$64*$C$66</f>
        <v>0</v>
      </c>
      <c r="JUI66" s="1366">
        <f t="shared" ref="JUI66" si="11869">JUI59*$C$64*$C$66</f>
        <v>0</v>
      </c>
      <c r="JUK66" s="1366">
        <f t="shared" ref="JUK66" si="11870">JUK59*$C$64*$C$66</f>
        <v>0</v>
      </c>
      <c r="JUM66" s="1366">
        <f t="shared" ref="JUM66" si="11871">JUM59*$C$64*$C$66</f>
        <v>0</v>
      </c>
      <c r="JUO66" s="1366">
        <f t="shared" ref="JUO66" si="11872">JUO59*$C$64*$C$66</f>
        <v>0</v>
      </c>
      <c r="JUQ66" s="1366">
        <f t="shared" ref="JUQ66" si="11873">JUQ59*$C$64*$C$66</f>
        <v>0</v>
      </c>
      <c r="JUS66" s="1366">
        <f t="shared" ref="JUS66" si="11874">JUS59*$C$64*$C$66</f>
        <v>0</v>
      </c>
      <c r="JUU66" s="1366">
        <f t="shared" ref="JUU66" si="11875">JUU59*$C$64*$C$66</f>
        <v>0</v>
      </c>
      <c r="JUW66" s="1366">
        <f t="shared" ref="JUW66" si="11876">JUW59*$C$64*$C$66</f>
        <v>0</v>
      </c>
      <c r="JUY66" s="1366">
        <f t="shared" ref="JUY66" si="11877">JUY59*$C$64*$C$66</f>
        <v>0</v>
      </c>
      <c r="JVA66" s="1366">
        <f t="shared" ref="JVA66" si="11878">JVA59*$C$64*$C$66</f>
        <v>0</v>
      </c>
      <c r="JVC66" s="1366">
        <f t="shared" ref="JVC66" si="11879">JVC59*$C$64*$C$66</f>
        <v>0</v>
      </c>
      <c r="JVE66" s="1366">
        <f t="shared" ref="JVE66" si="11880">JVE59*$C$64*$C$66</f>
        <v>0</v>
      </c>
      <c r="JVG66" s="1366">
        <f t="shared" ref="JVG66" si="11881">JVG59*$C$64*$C$66</f>
        <v>0</v>
      </c>
      <c r="JVI66" s="1366">
        <f t="shared" ref="JVI66" si="11882">JVI59*$C$64*$C$66</f>
        <v>0</v>
      </c>
      <c r="JVK66" s="1366">
        <f t="shared" ref="JVK66" si="11883">JVK59*$C$64*$C$66</f>
        <v>0</v>
      </c>
      <c r="JVM66" s="1366">
        <f t="shared" ref="JVM66" si="11884">JVM59*$C$64*$C$66</f>
        <v>0</v>
      </c>
      <c r="JVO66" s="1366">
        <f t="shared" ref="JVO66" si="11885">JVO59*$C$64*$C$66</f>
        <v>0</v>
      </c>
      <c r="JVQ66" s="1366">
        <f t="shared" ref="JVQ66" si="11886">JVQ59*$C$64*$C$66</f>
        <v>0</v>
      </c>
      <c r="JVS66" s="1366">
        <f t="shared" ref="JVS66" si="11887">JVS59*$C$64*$C$66</f>
        <v>0</v>
      </c>
      <c r="JVU66" s="1366">
        <f t="shared" ref="JVU66" si="11888">JVU59*$C$64*$C$66</f>
        <v>0</v>
      </c>
      <c r="JVW66" s="1366">
        <f t="shared" ref="JVW66" si="11889">JVW59*$C$64*$C$66</f>
        <v>0</v>
      </c>
      <c r="JVY66" s="1366">
        <f t="shared" ref="JVY66" si="11890">JVY59*$C$64*$C$66</f>
        <v>0</v>
      </c>
      <c r="JWA66" s="1366">
        <f t="shared" ref="JWA66" si="11891">JWA59*$C$64*$C$66</f>
        <v>0</v>
      </c>
      <c r="JWC66" s="1366">
        <f t="shared" ref="JWC66" si="11892">JWC59*$C$64*$C$66</f>
        <v>0</v>
      </c>
      <c r="JWE66" s="1366">
        <f t="shared" ref="JWE66" si="11893">JWE59*$C$64*$C$66</f>
        <v>0</v>
      </c>
      <c r="JWG66" s="1366">
        <f t="shared" ref="JWG66" si="11894">JWG59*$C$64*$C$66</f>
        <v>0</v>
      </c>
      <c r="JWI66" s="1366">
        <f t="shared" ref="JWI66" si="11895">JWI59*$C$64*$C$66</f>
        <v>0</v>
      </c>
      <c r="JWK66" s="1366">
        <f t="shared" ref="JWK66" si="11896">JWK59*$C$64*$C$66</f>
        <v>0</v>
      </c>
      <c r="JWM66" s="1366">
        <f t="shared" ref="JWM66" si="11897">JWM59*$C$64*$C$66</f>
        <v>0</v>
      </c>
      <c r="JWO66" s="1366">
        <f t="shared" ref="JWO66" si="11898">JWO59*$C$64*$C$66</f>
        <v>0</v>
      </c>
      <c r="JWQ66" s="1366">
        <f t="shared" ref="JWQ66" si="11899">JWQ59*$C$64*$C$66</f>
        <v>0</v>
      </c>
      <c r="JWS66" s="1366">
        <f t="shared" ref="JWS66" si="11900">JWS59*$C$64*$C$66</f>
        <v>0</v>
      </c>
      <c r="JWU66" s="1366">
        <f t="shared" ref="JWU66" si="11901">JWU59*$C$64*$C$66</f>
        <v>0</v>
      </c>
      <c r="JWW66" s="1366">
        <f t="shared" ref="JWW66" si="11902">JWW59*$C$64*$C$66</f>
        <v>0</v>
      </c>
      <c r="JWY66" s="1366">
        <f t="shared" ref="JWY66" si="11903">JWY59*$C$64*$C$66</f>
        <v>0</v>
      </c>
      <c r="JXA66" s="1366">
        <f t="shared" ref="JXA66" si="11904">JXA59*$C$64*$C$66</f>
        <v>0</v>
      </c>
      <c r="JXC66" s="1366">
        <f t="shared" ref="JXC66" si="11905">JXC59*$C$64*$C$66</f>
        <v>0</v>
      </c>
      <c r="JXE66" s="1366">
        <f t="shared" ref="JXE66" si="11906">JXE59*$C$64*$C$66</f>
        <v>0</v>
      </c>
      <c r="JXG66" s="1366">
        <f t="shared" ref="JXG66" si="11907">JXG59*$C$64*$C$66</f>
        <v>0</v>
      </c>
      <c r="JXI66" s="1366">
        <f t="shared" ref="JXI66" si="11908">JXI59*$C$64*$C$66</f>
        <v>0</v>
      </c>
      <c r="JXK66" s="1366">
        <f t="shared" ref="JXK66" si="11909">JXK59*$C$64*$C$66</f>
        <v>0</v>
      </c>
      <c r="JXM66" s="1366">
        <f t="shared" ref="JXM66" si="11910">JXM59*$C$64*$C$66</f>
        <v>0</v>
      </c>
      <c r="JXO66" s="1366">
        <f t="shared" ref="JXO66" si="11911">JXO59*$C$64*$C$66</f>
        <v>0</v>
      </c>
      <c r="JXQ66" s="1366">
        <f t="shared" ref="JXQ66" si="11912">JXQ59*$C$64*$C$66</f>
        <v>0</v>
      </c>
      <c r="JXS66" s="1366">
        <f t="shared" ref="JXS66" si="11913">JXS59*$C$64*$C$66</f>
        <v>0</v>
      </c>
      <c r="JXU66" s="1366">
        <f t="shared" ref="JXU66" si="11914">JXU59*$C$64*$C$66</f>
        <v>0</v>
      </c>
      <c r="JXW66" s="1366">
        <f t="shared" ref="JXW66" si="11915">JXW59*$C$64*$C$66</f>
        <v>0</v>
      </c>
      <c r="JXY66" s="1366">
        <f t="shared" ref="JXY66" si="11916">JXY59*$C$64*$C$66</f>
        <v>0</v>
      </c>
      <c r="JYA66" s="1366">
        <f t="shared" ref="JYA66" si="11917">JYA59*$C$64*$C$66</f>
        <v>0</v>
      </c>
      <c r="JYC66" s="1366">
        <f t="shared" ref="JYC66" si="11918">JYC59*$C$64*$C$66</f>
        <v>0</v>
      </c>
      <c r="JYE66" s="1366">
        <f t="shared" ref="JYE66" si="11919">JYE59*$C$64*$C$66</f>
        <v>0</v>
      </c>
      <c r="JYG66" s="1366">
        <f t="shared" ref="JYG66" si="11920">JYG59*$C$64*$C$66</f>
        <v>0</v>
      </c>
      <c r="JYI66" s="1366">
        <f t="shared" ref="JYI66" si="11921">JYI59*$C$64*$C$66</f>
        <v>0</v>
      </c>
      <c r="JYK66" s="1366">
        <f t="shared" ref="JYK66" si="11922">JYK59*$C$64*$C$66</f>
        <v>0</v>
      </c>
      <c r="JYM66" s="1366">
        <f t="shared" ref="JYM66" si="11923">JYM59*$C$64*$C$66</f>
        <v>0</v>
      </c>
      <c r="JYO66" s="1366">
        <f t="shared" ref="JYO66" si="11924">JYO59*$C$64*$C$66</f>
        <v>0</v>
      </c>
      <c r="JYQ66" s="1366">
        <f t="shared" ref="JYQ66" si="11925">JYQ59*$C$64*$C$66</f>
        <v>0</v>
      </c>
      <c r="JYS66" s="1366">
        <f t="shared" ref="JYS66" si="11926">JYS59*$C$64*$C$66</f>
        <v>0</v>
      </c>
      <c r="JYU66" s="1366">
        <f t="shared" ref="JYU66" si="11927">JYU59*$C$64*$C$66</f>
        <v>0</v>
      </c>
      <c r="JYW66" s="1366">
        <f t="shared" ref="JYW66" si="11928">JYW59*$C$64*$C$66</f>
        <v>0</v>
      </c>
      <c r="JYY66" s="1366">
        <f t="shared" ref="JYY66" si="11929">JYY59*$C$64*$C$66</f>
        <v>0</v>
      </c>
      <c r="JZA66" s="1366">
        <f t="shared" ref="JZA66" si="11930">JZA59*$C$64*$C$66</f>
        <v>0</v>
      </c>
      <c r="JZC66" s="1366">
        <f t="shared" ref="JZC66" si="11931">JZC59*$C$64*$C$66</f>
        <v>0</v>
      </c>
      <c r="JZE66" s="1366">
        <f t="shared" ref="JZE66" si="11932">JZE59*$C$64*$C$66</f>
        <v>0</v>
      </c>
      <c r="JZG66" s="1366">
        <f t="shared" ref="JZG66" si="11933">JZG59*$C$64*$C$66</f>
        <v>0</v>
      </c>
      <c r="JZI66" s="1366">
        <f t="shared" ref="JZI66" si="11934">JZI59*$C$64*$C$66</f>
        <v>0</v>
      </c>
      <c r="JZK66" s="1366">
        <f t="shared" ref="JZK66" si="11935">JZK59*$C$64*$C$66</f>
        <v>0</v>
      </c>
      <c r="JZM66" s="1366">
        <f t="shared" ref="JZM66" si="11936">JZM59*$C$64*$C$66</f>
        <v>0</v>
      </c>
      <c r="JZO66" s="1366">
        <f t="shared" ref="JZO66" si="11937">JZO59*$C$64*$C$66</f>
        <v>0</v>
      </c>
      <c r="JZQ66" s="1366">
        <f t="shared" ref="JZQ66" si="11938">JZQ59*$C$64*$C$66</f>
        <v>0</v>
      </c>
      <c r="JZS66" s="1366">
        <f t="shared" ref="JZS66" si="11939">JZS59*$C$64*$C$66</f>
        <v>0</v>
      </c>
      <c r="JZU66" s="1366">
        <f t="shared" ref="JZU66" si="11940">JZU59*$C$64*$C$66</f>
        <v>0</v>
      </c>
      <c r="JZW66" s="1366">
        <f t="shared" ref="JZW66" si="11941">JZW59*$C$64*$C$66</f>
        <v>0</v>
      </c>
      <c r="JZY66" s="1366">
        <f t="shared" ref="JZY66" si="11942">JZY59*$C$64*$C$66</f>
        <v>0</v>
      </c>
      <c r="KAA66" s="1366">
        <f t="shared" ref="KAA66" si="11943">KAA59*$C$64*$C$66</f>
        <v>0</v>
      </c>
      <c r="KAC66" s="1366">
        <f t="shared" ref="KAC66" si="11944">KAC59*$C$64*$C$66</f>
        <v>0</v>
      </c>
      <c r="KAE66" s="1366">
        <f t="shared" ref="KAE66" si="11945">KAE59*$C$64*$C$66</f>
        <v>0</v>
      </c>
      <c r="KAG66" s="1366">
        <f t="shared" ref="KAG66" si="11946">KAG59*$C$64*$C$66</f>
        <v>0</v>
      </c>
      <c r="KAI66" s="1366">
        <f t="shared" ref="KAI66" si="11947">KAI59*$C$64*$C$66</f>
        <v>0</v>
      </c>
      <c r="KAK66" s="1366">
        <f t="shared" ref="KAK66" si="11948">KAK59*$C$64*$C$66</f>
        <v>0</v>
      </c>
      <c r="KAM66" s="1366">
        <f t="shared" ref="KAM66" si="11949">KAM59*$C$64*$C$66</f>
        <v>0</v>
      </c>
      <c r="KAO66" s="1366">
        <f t="shared" ref="KAO66" si="11950">KAO59*$C$64*$C$66</f>
        <v>0</v>
      </c>
      <c r="KAQ66" s="1366">
        <f t="shared" ref="KAQ66" si="11951">KAQ59*$C$64*$C$66</f>
        <v>0</v>
      </c>
      <c r="KAS66" s="1366">
        <f t="shared" ref="KAS66" si="11952">KAS59*$C$64*$C$66</f>
        <v>0</v>
      </c>
      <c r="KAU66" s="1366">
        <f t="shared" ref="KAU66" si="11953">KAU59*$C$64*$C$66</f>
        <v>0</v>
      </c>
      <c r="KAW66" s="1366">
        <f t="shared" ref="KAW66" si="11954">KAW59*$C$64*$C$66</f>
        <v>0</v>
      </c>
      <c r="KAY66" s="1366">
        <f t="shared" ref="KAY66" si="11955">KAY59*$C$64*$C$66</f>
        <v>0</v>
      </c>
      <c r="KBA66" s="1366">
        <f t="shared" ref="KBA66" si="11956">KBA59*$C$64*$C$66</f>
        <v>0</v>
      </c>
      <c r="KBC66" s="1366">
        <f t="shared" ref="KBC66" si="11957">KBC59*$C$64*$C$66</f>
        <v>0</v>
      </c>
      <c r="KBE66" s="1366">
        <f t="shared" ref="KBE66" si="11958">KBE59*$C$64*$C$66</f>
        <v>0</v>
      </c>
      <c r="KBG66" s="1366">
        <f t="shared" ref="KBG66" si="11959">KBG59*$C$64*$C$66</f>
        <v>0</v>
      </c>
      <c r="KBI66" s="1366">
        <f t="shared" ref="KBI66" si="11960">KBI59*$C$64*$C$66</f>
        <v>0</v>
      </c>
      <c r="KBK66" s="1366">
        <f t="shared" ref="KBK66" si="11961">KBK59*$C$64*$C$66</f>
        <v>0</v>
      </c>
      <c r="KBM66" s="1366">
        <f t="shared" ref="KBM66" si="11962">KBM59*$C$64*$C$66</f>
        <v>0</v>
      </c>
      <c r="KBO66" s="1366">
        <f t="shared" ref="KBO66" si="11963">KBO59*$C$64*$C$66</f>
        <v>0</v>
      </c>
      <c r="KBQ66" s="1366">
        <f t="shared" ref="KBQ66" si="11964">KBQ59*$C$64*$C$66</f>
        <v>0</v>
      </c>
      <c r="KBS66" s="1366">
        <f t="shared" ref="KBS66" si="11965">KBS59*$C$64*$C$66</f>
        <v>0</v>
      </c>
      <c r="KBU66" s="1366">
        <f t="shared" ref="KBU66" si="11966">KBU59*$C$64*$C$66</f>
        <v>0</v>
      </c>
      <c r="KBW66" s="1366">
        <f t="shared" ref="KBW66" si="11967">KBW59*$C$64*$C$66</f>
        <v>0</v>
      </c>
      <c r="KBY66" s="1366">
        <f t="shared" ref="KBY66" si="11968">KBY59*$C$64*$C$66</f>
        <v>0</v>
      </c>
      <c r="KCA66" s="1366">
        <f t="shared" ref="KCA66" si="11969">KCA59*$C$64*$C$66</f>
        <v>0</v>
      </c>
      <c r="KCC66" s="1366">
        <f t="shared" ref="KCC66" si="11970">KCC59*$C$64*$C$66</f>
        <v>0</v>
      </c>
      <c r="KCE66" s="1366">
        <f t="shared" ref="KCE66" si="11971">KCE59*$C$64*$C$66</f>
        <v>0</v>
      </c>
      <c r="KCG66" s="1366">
        <f t="shared" ref="KCG66" si="11972">KCG59*$C$64*$C$66</f>
        <v>0</v>
      </c>
      <c r="KCI66" s="1366">
        <f t="shared" ref="KCI66" si="11973">KCI59*$C$64*$C$66</f>
        <v>0</v>
      </c>
      <c r="KCK66" s="1366">
        <f t="shared" ref="KCK66" si="11974">KCK59*$C$64*$C$66</f>
        <v>0</v>
      </c>
      <c r="KCM66" s="1366">
        <f t="shared" ref="KCM66" si="11975">KCM59*$C$64*$C$66</f>
        <v>0</v>
      </c>
      <c r="KCO66" s="1366">
        <f t="shared" ref="KCO66" si="11976">KCO59*$C$64*$C$66</f>
        <v>0</v>
      </c>
      <c r="KCQ66" s="1366">
        <f t="shared" ref="KCQ66" si="11977">KCQ59*$C$64*$C$66</f>
        <v>0</v>
      </c>
      <c r="KCS66" s="1366">
        <f t="shared" ref="KCS66" si="11978">KCS59*$C$64*$C$66</f>
        <v>0</v>
      </c>
      <c r="KCU66" s="1366">
        <f t="shared" ref="KCU66" si="11979">KCU59*$C$64*$C$66</f>
        <v>0</v>
      </c>
      <c r="KCW66" s="1366">
        <f t="shared" ref="KCW66" si="11980">KCW59*$C$64*$C$66</f>
        <v>0</v>
      </c>
      <c r="KCY66" s="1366">
        <f t="shared" ref="KCY66" si="11981">KCY59*$C$64*$C$66</f>
        <v>0</v>
      </c>
      <c r="KDA66" s="1366">
        <f t="shared" ref="KDA66" si="11982">KDA59*$C$64*$C$66</f>
        <v>0</v>
      </c>
      <c r="KDC66" s="1366">
        <f t="shared" ref="KDC66" si="11983">KDC59*$C$64*$C$66</f>
        <v>0</v>
      </c>
      <c r="KDE66" s="1366">
        <f t="shared" ref="KDE66" si="11984">KDE59*$C$64*$C$66</f>
        <v>0</v>
      </c>
      <c r="KDG66" s="1366">
        <f t="shared" ref="KDG66" si="11985">KDG59*$C$64*$C$66</f>
        <v>0</v>
      </c>
      <c r="KDI66" s="1366">
        <f t="shared" ref="KDI66" si="11986">KDI59*$C$64*$C$66</f>
        <v>0</v>
      </c>
      <c r="KDK66" s="1366">
        <f t="shared" ref="KDK66" si="11987">KDK59*$C$64*$C$66</f>
        <v>0</v>
      </c>
      <c r="KDM66" s="1366">
        <f t="shared" ref="KDM66" si="11988">KDM59*$C$64*$C$66</f>
        <v>0</v>
      </c>
      <c r="KDO66" s="1366">
        <f t="shared" ref="KDO66" si="11989">KDO59*$C$64*$C$66</f>
        <v>0</v>
      </c>
      <c r="KDQ66" s="1366">
        <f t="shared" ref="KDQ66" si="11990">KDQ59*$C$64*$C$66</f>
        <v>0</v>
      </c>
      <c r="KDS66" s="1366">
        <f t="shared" ref="KDS66" si="11991">KDS59*$C$64*$C$66</f>
        <v>0</v>
      </c>
      <c r="KDU66" s="1366">
        <f t="shared" ref="KDU66" si="11992">KDU59*$C$64*$C$66</f>
        <v>0</v>
      </c>
      <c r="KDW66" s="1366">
        <f t="shared" ref="KDW66" si="11993">KDW59*$C$64*$C$66</f>
        <v>0</v>
      </c>
      <c r="KDY66" s="1366">
        <f t="shared" ref="KDY66" si="11994">KDY59*$C$64*$C$66</f>
        <v>0</v>
      </c>
      <c r="KEA66" s="1366">
        <f t="shared" ref="KEA66" si="11995">KEA59*$C$64*$C$66</f>
        <v>0</v>
      </c>
      <c r="KEC66" s="1366">
        <f t="shared" ref="KEC66" si="11996">KEC59*$C$64*$C$66</f>
        <v>0</v>
      </c>
      <c r="KEE66" s="1366">
        <f t="shared" ref="KEE66" si="11997">KEE59*$C$64*$C$66</f>
        <v>0</v>
      </c>
      <c r="KEG66" s="1366">
        <f t="shared" ref="KEG66" si="11998">KEG59*$C$64*$C$66</f>
        <v>0</v>
      </c>
      <c r="KEI66" s="1366">
        <f t="shared" ref="KEI66" si="11999">KEI59*$C$64*$C$66</f>
        <v>0</v>
      </c>
      <c r="KEK66" s="1366">
        <f t="shared" ref="KEK66" si="12000">KEK59*$C$64*$C$66</f>
        <v>0</v>
      </c>
      <c r="KEM66" s="1366">
        <f t="shared" ref="KEM66" si="12001">KEM59*$C$64*$C$66</f>
        <v>0</v>
      </c>
      <c r="KEO66" s="1366">
        <f t="shared" ref="KEO66" si="12002">KEO59*$C$64*$C$66</f>
        <v>0</v>
      </c>
      <c r="KEQ66" s="1366">
        <f t="shared" ref="KEQ66" si="12003">KEQ59*$C$64*$C$66</f>
        <v>0</v>
      </c>
      <c r="KES66" s="1366">
        <f t="shared" ref="KES66" si="12004">KES59*$C$64*$C$66</f>
        <v>0</v>
      </c>
      <c r="KEU66" s="1366">
        <f t="shared" ref="KEU66" si="12005">KEU59*$C$64*$C$66</f>
        <v>0</v>
      </c>
      <c r="KEW66" s="1366">
        <f t="shared" ref="KEW66" si="12006">KEW59*$C$64*$C$66</f>
        <v>0</v>
      </c>
      <c r="KEY66" s="1366">
        <f t="shared" ref="KEY66" si="12007">KEY59*$C$64*$C$66</f>
        <v>0</v>
      </c>
      <c r="KFA66" s="1366">
        <f t="shared" ref="KFA66" si="12008">KFA59*$C$64*$C$66</f>
        <v>0</v>
      </c>
      <c r="KFC66" s="1366">
        <f t="shared" ref="KFC66" si="12009">KFC59*$C$64*$C$66</f>
        <v>0</v>
      </c>
      <c r="KFE66" s="1366">
        <f t="shared" ref="KFE66" si="12010">KFE59*$C$64*$C$66</f>
        <v>0</v>
      </c>
      <c r="KFG66" s="1366">
        <f t="shared" ref="KFG66" si="12011">KFG59*$C$64*$C$66</f>
        <v>0</v>
      </c>
      <c r="KFI66" s="1366">
        <f t="shared" ref="KFI66" si="12012">KFI59*$C$64*$C$66</f>
        <v>0</v>
      </c>
      <c r="KFK66" s="1366">
        <f t="shared" ref="KFK66" si="12013">KFK59*$C$64*$C$66</f>
        <v>0</v>
      </c>
      <c r="KFM66" s="1366">
        <f t="shared" ref="KFM66" si="12014">KFM59*$C$64*$C$66</f>
        <v>0</v>
      </c>
      <c r="KFO66" s="1366">
        <f t="shared" ref="KFO66" si="12015">KFO59*$C$64*$C$66</f>
        <v>0</v>
      </c>
      <c r="KFQ66" s="1366">
        <f t="shared" ref="KFQ66" si="12016">KFQ59*$C$64*$C$66</f>
        <v>0</v>
      </c>
      <c r="KFS66" s="1366">
        <f t="shared" ref="KFS66" si="12017">KFS59*$C$64*$C$66</f>
        <v>0</v>
      </c>
      <c r="KFU66" s="1366">
        <f t="shared" ref="KFU66" si="12018">KFU59*$C$64*$C$66</f>
        <v>0</v>
      </c>
      <c r="KFW66" s="1366">
        <f t="shared" ref="KFW66" si="12019">KFW59*$C$64*$C$66</f>
        <v>0</v>
      </c>
      <c r="KFY66" s="1366">
        <f t="shared" ref="KFY66" si="12020">KFY59*$C$64*$C$66</f>
        <v>0</v>
      </c>
      <c r="KGA66" s="1366">
        <f t="shared" ref="KGA66" si="12021">KGA59*$C$64*$C$66</f>
        <v>0</v>
      </c>
      <c r="KGC66" s="1366">
        <f t="shared" ref="KGC66" si="12022">KGC59*$C$64*$C$66</f>
        <v>0</v>
      </c>
      <c r="KGE66" s="1366">
        <f t="shared" ref="KGE66" si="12023">KGE59*$C$64*$C$66</f>
        <v>0</v>
      </c>
      <c r="KGG66" s="1366">
        <f t="shared" ref="KGG66" si="12024">KGG59*$C$64*$C$66</f>
        <v>0</v>
      </c>
      <c r="KGI66" s="1366">
        <f t="shared" ref="KGI66" si="12025">KGI59*$C$64*$C$66</f>
        <v>0</v>
      </c>
      <c r="KGK66" s="1366">
        <f t="shared" ref="KGK66" si="12026">KGK59*$C$64*$C$66</f>
        <v>0</v>
      </c>
      <c r="KGM66" s="1366">
        <f t="shared" ref="KGM66" si="12027">KGM59*$C$64*$C$66</f>
        <v>0</v>
      </c>
      <c r="KGO66" s="1366">
        <f t="shared" ref="KGO66" si="12028">KGO59*$C$64*$C$66</f>
        <v>0</v>
      </c>
      <c r="KGQ66" s="1366">
        <f t="shared" ref="KGQ66" si="12029">KGQ59*$C$64*$C$66</f>
        <v>0</v>
      </c>
      <c r="KGS66" s="1366">
        <f t="shared" ref="KGS66" si="12030">KGS59*$C$64*$C$66</f>
        <v>0</v>
      </c>
      <c r="KGU66" s="1366">
        <f t="shared" ref="KGU66" si="12031">KGU59*$C$64*$C$66</f>
        <v>0</v>
      </c>
      <c r="KGW66" s="1366">
        <f t="shared" ref="KGW66" si="12032">KGW59*$C$64*$C$66</f>
        <v>0</v>
      </c>
      <c r="KGY66" s="1366">
        <f t="shared" ref="KGY66" si="12033">KGY59*$C$64*$C$66</f>
        <v>0</v>
      </c>
      <c r="KHA66" s="1366">
        <f t="shared" ref="KHA66" si="12034">KHA59*$C$64*$C$66</f>
        <v>0</v>
      </c>
      <c r="KHC66" s="1366">
        <f t="shared" ref="KHC66" si="12035">KHC59*$C$64*$C$66</f>
        <v>0</v>
      </c>
      <c r="KHE66" s="1366">
        <f t="shared" ref="KHE66" si="12036">KHE59*$C$64*$C$66</f>
        <v>0</v>
      </c>
      <c r="KHG66" s="1366">
        <f t="shared" ref="KHG66" si="12037">KHG59*$C$64*$C$66</f>
        <v>0</v>
      </c>
      <c r="KHI66" s="1366">
        <f t="shared" ref="KHI66" si="12038">KHI59*$C$64*$C$66</f>
        <v>0</v>
      </c>
      <c r="KHK66" s="1366">
        <f t="shared" ref="KHK66" si="12039">KHK59*$C$64*$C$66</f>
        <v>0</v>
      </c>
      <c r="KHM66" s="1366">
        <f t="shared" ref="KHM66" si="12040">KHM59*$C$64*$C$66</f>
        <v>0</v>
      </c>
      <c r="KHO66" s="1366">
        <f t="shared" ref="KHO66" si="12041">KHO59*$C$64*$C$66</f>
        <v>0</v>
      </c>
      <c r="KHQ66" s="1366">
        <f t="shared" ref="KHQ66" si="12042">KHQ59*$C$64*$C$66</f>
        <v>0</v>
      </c>
      <c r="KHS66" s="1366">
        <f t="shared" ref="KHS66" si="12043">KHS59*$C$64*$C$66</f>
        <v>0</v>
      </c>
      <c r="KHU66" s="1366">
        <f t="shared" ref="KHU66" si="12044">KHU59*$C$64*$C$66</f>
        <v>0</v>
      </c>
      <c r="KHW66" s="1366">
        <f t="shared" ref="KHW66" si="12045">KHW59*$C$64*$C$66</f>
        <v>0</v>
      </c>
      <c r="KHY66" s="1366">
        <f t="shared" ref="KHY66" si="12046">KHY59*$C$64*$C$66</f>
        <v>0</v>
      </c>
      <c r="KIA66" s="1366">
        <f t="shared" ref="KIA66" si="12047">KIA59*$C$64*$C$66</f>
        <v>0</v>
      </c>
      <c r="KIC66" s="1366">
        <f t="shared" ref="KIC66" si="12048">KIC59*$C$64*$C$66</f>
        <v>0</v>
      </c>
      <c r="KIE66" s="1366">
        <f t="shared" ref="KIE66" si="12049">KIE59*$C$64*$C$66</f>
        <v>0</v>
      </c>
      <c r="KIG66" s="1366">
        <f t="shared" ref="KIG66" si="12050">KIG59*$C$64*$C$66</f>
        <v>0</v>
      </c>
      <c r="KII66" s="1366">
        <f t="shared" ref="KII66" si="12051">KII59*$C$64*$C$66</f>
        <v>0</v>
      </c>
      <c r="KIK66" s="1366">
        <f t="shared" ref="KIK66" si="12052">KIK59*$C$64*$C$66</f>
        <v>0</v>
      </c>
      <c r="KIM66" s="1366">
        <f t="shared" ref="KIM66" si="12053">KIM59*$C$64*$C$66</f>
        <v>0</v>
      </c>
      <c r="KIO66" s="1366">
        <f t="shared" ref="KIO66" si="12054">KIO59*$C$64*$C$66</f>
        <v>0</v>
      </c>
      <c r="KIQ66" s="1366">
        <f t="shared" ref="KIQ66" si="12055">KIQ59*$C$64*$C$66</f>
        <v>0</v>
      </c>
      <c r="KIS66" s="1366">
        <f t="shared" ref="KIS66" si="12056">KIS59*$C$64*$C$66</f>
        <v>0</v>
      </c>
      <c r="KIU66" s="1366">
        <f t="shared" ref="KIU66" si="12057">KIU59*$C$64*$C$66</f>
        <v>0</v>
      </c>
      <c r="KIW66" s="1366">
        <f t="shared" ref="KIW66" si="12058">KIW59*$C$64*$C$66</f>
        <v>0</v>
      </c>
      <c r="KIY66" s="1366">
        <f t="shared" ref="KIY66" si="12059">KIY59*$C$64*$C$66</f>
        <v>0</v>
      </c>
      <c r="KJA66" s="1366">
        <f t="shared" ref="KJA66" si="12060">KJA59*$C$64*$C$66</f>
        <v>0</v>
      </c>
      <c r="KJC66" s="1366">
        <f t="shared" ref="KJC66" si="12061">KJC59*$C$64*$C$66</f>
        <v>0</v>
      </c>
      <c r="KJE66" s="1366">
        <f t="shared" ref="KJE66" si="12062">KJE59*$C$64*$C$66</f>
        <v>0</v>
      </c>
      <c r="KJG66" s="1366">
        <f t="shared" ref="KJG66" si="12063">KJG59*$C$64*$C$66</f>
        <v>0</v>
      </c>
      <c r="KJI66" s="1366">
        <f t="shared" ref="KJI66" si="12064">KJI59*$C$64*$C$66</f>
        <v>0</v>
      </c>
      <c r="KJK66" s="1366">
        <f t="shared" ref="KJK66" si="12065">KJK59*$C$64*$C$66</f>
        <v>0</v>
      </c>
      <c r="KJM66" s="1366">
        <f t="shared" ref="KJM66" si="12066">KJM59*$C$64*$C$66</f>
        <v>0</v>
      </c>
      <c r="KJO66" s="1366">
        <f t="shared" ref="KJO66" si="12067">KJO59*$C$64*$C$66</f>
        <v>0</v>
      </c>
      <c r="KJQ66" s="1366">
        <f t="shared" ref="KJQ66" si="12068">KJQ59*$C$64*$C$66</f>
        <v>0</v>
      </c>
      <c r="KJS66" s="1366">
        <f t="shared" ref="KJS66" si="12069">KJS59*$C$64*$C$66</f>
        <v>0</v>
      </c>
      <c r="KJU66" s="1366">
        <f t="shared" ref="KJU66" si="12070">KJU59*$C$64*$C$66</f>
        <v>0</v>
      </c>
      <c r="KJW66" s="1366">
        <f t="shared" ref="KJW66" si="12071">KJW59*$C$64*$C$66</f>
        <v>0</v>
      </c>
      <c r="KJY66" s="1366">
        <f t="shared" ref="KJY66" si="12072">KJY59*$C$64*$C$66</f>
        <v>0</v>
      </c>
      <c r="KKA66" s="1366">
        <f t="shared" ref="KKA66" si="12073">KKA59*$C$64*$C$66</f>
        <v>0</v>
      </c>
      <c r="KKC66" s="1366">
        <f t="shared" ref="KKC66" si="12074">KKC59*$C$64*$C$66</f>
        <v>0</v>
      </c>
      <c r="KKE66" s="1366">
        <f t="shared" ref="KKE66" si="12075">KKE59*$C$64*$C$66</f>
        <v>0</v>
      </c>
      <c r="KKG66" s="1366">
        <f t="shared" ref="KKG66" si="12076">KKG59*$C$64*$C$66</f>
        <v>0</v>
      </c>
      <c r="KKI66" s="1366">
        <f t="shared" ref="KKI66" si="12077">KKI59*$C$64*$C$66</f>
        <v>0</v>
      </c>
      <c r="KKK66" s="1366">
        <f t="shared" ref="KKK66" si="12078">KKK59*$C$64*$C$66</f>
        <v>0</v>
      </c>
      <c r="KKM66" s="1366">
        <f t="shared" ref="KKM66" si="12079">KKM59*$C$64*$C$66</f>
        <v>0</v>
      </c>
      <c r="KKO66" s="1366">
        <f t="shared" ref="KKO66" si="12080">KKO59*$C$64*$C$66</f>
        <v>0</v>
      </c>
      <c r="KKQ66" s="1366">
        <f t="shared" ref="KKQ66" si="12081">KKQ59*$C$64*$C$66</f>
        <v>0</v>
      </c>
      <c r="KKS66" s="1366">
        <f t="shared" ref="KKS66" si="12082">KKS59*$C$64*$C$66</f>
        <v>0</v>
      </c>
      <c r="KKU66" s="1366">
        <f t="shared" ref="KKU66" si="12083">KKU59*$C$64*$C$66</f>
        <v>0</v>
      </c>
      <c r="KKW66" s="1366">
        <f t="shared" ref="KKW66" si="12084">KKW59*$C$64*$C$66</f>
        <v>0</v>
      </c>
      <c r="KKY66" s="1366">
        <f t="shared" ref="KKY66" si="12085">KKY59*$C$64*$C$66</f>
        <v>0</v>
      </c>
      <c r="KLA66" s="1366">
        <f t="shared" ref="KLA66" si="12086">KLA59*$C$64*$C$66</f>
        <v>0</v>
      </c>
      <c r="KLC66" s="1366">
        <f t="shared" ref="KLC66" si="12087">KLC59*$C$64*$C$66</f>
        <v>0</v>
      </c>
      <c r="KLE66" s="1366">
        <f t="shared" ref="KLE66" si="12088">KLE59*$C$64*$C$66</f>
        <v>0</v>
      </c>
      <c r="KLG66" s="1366">
        <f t="shared" ref="KLG66" si="12089">KLG59*$C$64*$C$66</f>
        <v>0</v>
      </c>
      <c r="KLI66" s="1366">
        <f t="shared" ref="KLI66" si="12090">KLI59*$C$64*$C$66</f>
        <v>0</v>
      </c>
      <c r="KLK66" s="1366">
        <f t="shared" ref="KLK66" si="12091">KLK59*$C$64*$C$66</f>
        <v>0</v>
      </c>
      <c r="KLM66" s="1366">
        <f t="shared" ref="KLM66" si="12092">KLM59*$C$64*$C$66</f>
        <v>0</v>
      </c>
      <c r="KLO66" s="1366">
        <f t="shared" ref="KLO66" si="12093">KLO59*$C$64*$C$66</f>
        <v>0</v>
      </c>
      <c r="KLQ66" s="1366">
        <f t="shared" ref="KLQ66" si="12094">KLQ59*$C$64*$C$66</f>
        <v>0</v>
      </c>
      <c r="KLS66" s="1366">
        <f t="shared" ref="KLS66" si="12095">KLS59*$C$64*$C$66</f>
        <v>0</v>
      </c>
      <c r="KLU66" s="1366">
        <f t="shared" ref="KLU66" si="12096">KLU59*$C$64*$C$66</f>
        <v>0</v>
      </c>
      <c r="KLW66" s="1366">
        <f t="shared" ref="KLW66" si="12097">KLW59*$C$64*$C$66</f>
        <v>0</v>
      </c>
      <c r="KLY66" s="1366">
        <f t="shared" ref="KLY66" si="12098">KLY59*$C$64*$C$66</f>
        <v>0</v>
      </c>
      <c r="KMA66" s="1366">
        <f t="shared" ref="KMA66" si="12099">KMA59*$C$64*$C$66</f>
        <v>0</v>
      </c>
      <c r="KMC66" s="1366">
        <f t="shared" ref="KMC66" si="12100">KMC59*$C$64*$C$66</f>
        <v>0</v>
      </c>
      <c r="KME66" s="1366">
        <f t="shared" ref="KME66" si="12101">KME59*$C$64*$C$66</f>
        <v>0</v>
      </c>
      <c r="KMG66" s="1366">
        <f t="shared" ref="KMG66" si="12102">KMG59*$C$64*$C$66</f>
        <v>0</v>
      </c>
      <c r="KMI66" s="1366">
        <f t="shared" ref="KMI66" si="12103">KMI59*$C$64*$C$66</f>
        <v>0</v>
      </c>
      <c r="KMK66" s="1366">
        <f t="shared" ref="KMK66" si="12104">KMK59*$C$64*$C$66</f>
        <v>0</v>
      </c>
      <c r="KMM66" s="1366">
        <f t="shared" ref="KMM66" si="12105">KMM59*$C$64*$C$66</f>
        <v>0</v>
      </c>
      <c r="KMO66" s="1366">
        <f t="shared" ref="KMO66" si="12106">KMO59*$C$64*$C$66</f>
        <v>0</v>
      </c>
      <c r="KMQ66" s="1366">
        <f t="shared" ref="KMQ66" si="12107">KMQ59*$C$64*$C$66</f>
        <v>0</v>
      </c>
      <c r="KMS66" s="1366">
        <f t="shared" ref="KMS66" si="12108">KMS59*$C$64*$C$66</f>
        <v>0</v>
      </c>
      <c r="KMU66" s="1366">
        <f t="shared" ref="KMU66" si="12109">KMU59*$C$64*$C$66</f>
        <v>0</v>
      </c>
      <c r="KMW66" s="1366">
        <f t="shared" ref="KMW66" si="12110">KMW59*$C$64*$C$66</f>
        <v>0</v>
      </c>
      <c r="KMY66" s="1366">
        <f t="shared" ref="KMY66" si="12111">KMY59*$C$64*$C$66</f>
        <v>0</v>
      </c>
      <c r="KNA66" s="1366">
        <f t="shared" ref="KNA66" si="12112">KNA59*$C$64*$C$66</f>
        <v>0</v>
      </c>
      <c r="KNC66" s="1366">
        <f t="shared" ref="KNC66" si="12113">KNC59*$C$64*$C$66</f>
        <v>0</v>
      </c>
      <c r="KNE66" s="1366">
        <f t="shared" ref="KNE66" si="12114">KNE59*$C$64*$C$66</f>
        <v>0</v>
      </c>
      <c r="KNG66" s="1366">
        <f t="shared" ref="KNG66" si="12115">KNG59*$C$64*$C$66</f>
        <v>0</v>
      </c>
      <c r="KNI66" s="1366">
        <f t="shared" ref="KNI66" si="12116">KNI59*$C$64*$C$66</f>
        <v>0</v>
      </c>
      <c r="KNK66" s="1366">
        <f t="shared" ref="KNK66" si="12117">KNK59*$C$64*$C$66</f>
        <v>0</v>
      </c>
      <c r="KNM66" s="1366">
        <f t="shared" ref="KNM66" si="12118">KNM59*$C$64*$C$66</f>
        <v>0</v>
      </c>
      <c r="KNO66" s="1366">
        <f t="shared" ref="KNO66" si="12119">KNO59*$C$64*$C$66</f>
        <v>0</v>
      </c>
      <c r="KNQ66" s="1366">
        <f t="shared" ref="KNQ66" si="12120">KNQ59*$C$64*$C$66</f>
        <v>0</v>
      </c>
      <c r="KNS66" s="1366">
        <f t="shared" ref="KNS66" si="12121">KNS59*$C$64*$C$66</f>
        <v>0</v>
      </c>
      <c r="KNU66" s="1366">
        <f t="shared" ref="KNU66" si="12122">KNU59*$C$64*$C$66</f>
        <v>0</v>
      </c>
      <c r="KNW66" s="1366">
        <f t="shared" ref="KNW66" si="12123">KNW59*$C$64*$C$66</f>
        <v>0</v>
      </c>
      <c r="KNY66" s="1366">
        <f t="shared" ref="KNY66" si="12124">KNY59*$C$64*$C$66</f>
        <v>0</v>
      </c>
      <c r="KOA66" s="1366">
        <f t="shared" ref="KOA66" si="12125">KOA59*$C$64*$C$66</f>
        <v>0</v>
      </c>
      <c r="KOC66" s="1366">
        <f t="shared" ref="KOC66" si="12126">KOC59*$C$64*$C$66</f>
        <v>0</v>
      </c>
      <c r="KOE66" s="1366">
        <f t="shared" ref="KOE66" si="12127">KOE59*$C$64*$C$66</f>
        <v>0</v>
      </c>
      <c r="KOG66" s="1366">
        <f t="shared" ref="KOG66" si="12128">KOG59*$C$64*$C$66</f>
        <v>0</v>
      </c>
      <c r="KOI66" s="1366">
        <f t="shared" ref="KOI66" si="12129">KOI59*$C$64*$C$66</f>
        <v>0</v>
      </c>
      <c r="KOK66" s="1366">
        <f t="shared" ref="KOK66" si="12130">KOK59*$C$64*$C$66</f>
        <v>0</v>
      </c>
      <c r="KOM66" s="1366">
        <f t="shared" ref="KOM66" si="12131">KOM59*$C$64*$C$66</f>
        <v>0</v>
      </c>
      <c r="KOO66" s="1366">
        <f t="shared" ref="KOO66" si="12132">KOO59*$C$64*$C$66</f>
        <v>0</v>
      </c>
      <c r="KOQ66" s="1366">
        <f t="shared" ref="KOQ66" si="12133">KOQ59*$C$64*$C$66</f>
        <v>0</v>
      </c>
      <c r="KOS66" s="1366">
        <f t="shared" ref="KOS66" si="12134">KOS59*$C$64*$C$66</f>
        <v>0</v>
      </c>
      <c r="KOU66" s="1366">
        <f t="shared" ref="KOU66" si="12135">KOU59*$C$64*$C$66</f>
        <v>0</v>
      </c>
      <c r="KOW66" s="1366">
        <f t="shared" ref="KOW66" si="12136">KOW59*$C$64*$C$66</f>
        <v>0</v>
      </c>
      <c r="KOY66" s="1366">
        <f t="shared" ref="KOY66" si="12137">KOY59*$C$64*$C$66</f>
        <v>0</v>
      </c>
      <c r="KPA66" s="1366">
        <f t="shared" ref="KPA66" si="12138">KPA59*$C$64*$C$66</f>
        <v>0</v>
      </c>
      <c r="KPC66" s="1366">
        <f t="shared" ref="KPC66" si="12139">KPC59*$C$64*$C$66</f>
        <v>0</v>
      </c>
      <c r="KPE66" s="1366">
        <f t="shared" ref="KPE66" si="12140">KPE59*$C$64*$C$66</f>
        <v>0</v>
      </c>
      <c r="KPG66" s="1366">
        <f t="shared" ref="KPG66" si="12141">KPG59*$C$64*$C$66</f>
        <v>0</v>
      </c>
      <c r="KPI66" s="1366">
        <f t="shared" ref="KPI66" si="12142">KPI59*$C$64*$C$66</f>
        <v>0</v>
      </c>
      <c r="KPK66" s="1366">
        <f t="shared" ref="KPK66" si="12143">KPK59*$C$64*$C$66</f>
        <v>0</v>
      </c>
      <c r="KPM66" s="1366">
        <f t="shared" ref="KPM66" si="12144">KPM59*$C$64*$C$66</f>
        <v>0</v>
      </c>
      <c r="KPO66" s="1366">
        <f t="shared" ref="KPO66" si="12145">KPO59*$C$64*$C$66</f>
        <v>0</v>
      </c>
      <c r="KPQ66" s="1366">
        <f t="shared" ref="KPQ66" si="12146">KPQ59*$C$64*$C$66</f>
        <v>0</v>
      </c>
      <c r="KPS66" s="1366">
        <f t="shared" ref="KPS66" si="12147">KPS59*$C$64*$C$66</f>
        <v>0</v>
      </c>
      <c r="KPU66" s="1366">
        <f t="shared" ref="KPU66" si="12148">KPU59*$C$64*$C$66</f>
        <v>0</v>
      </c>
      <c r="KPW66" s="1366">
        <f t="shared" ref="KPW66" si="12149">KPW59*$C$64*$C$66</f>
        <v>0</v>
      </c>
      <c r="KPY66" s="1366">
        <f t="shared" ref="KPY66" si="12150">KPY59*$C$64*$C$66</f>
        <v>0</v>
      </c>
      <c r="KQA66" s="1366">
        <f t="shared" ref="KQA66" si="12151">KQA59*$C$64*$C$66</f>
        <v>0</v>
      </c>
      <c r="KQC66" s="1366">
        <f t="shared" ref="KQC66" si="12152">KQC59*$C$64*$C$66</f>
        <v>0</v>
      </c>
      <c r="KQE66" s="1366">
        <f t="shared" ref="KQE66" si="12153">KQE59*$C$64*$C$66</f>
        <v>0</v>
      </c>
      <c r="KQG66" s="1366">
        <f t="shared" ref="KQG66" si="12154">KQG59*$C$64*$C$66</f>
        <v>0</v>
      </c>
      <c r="KQI66" s="1366">
        <f t="shared" ref="KQI66" si="12155">KQI59*$C$64*$C$66</f>
        <v>0</v>
      </c>
      <c r="KQK66" s="1366">
        <f t="shared" ref="KQK66" si="12156">KQK59*$C$64*$C$66</f>
        <v>0</v>
      </c>
      <c r="KQM66" s="1366">
        <f t="shared" ref="KQM66" si="12157">KQM59*$C$64*$C$66</f>
        <v>0</v>
      </c>
      <c r="KQO66" s="1366">
        <f t="shared" ref="KQO66" si="12158">KQO59*$C$64*$C$66</f>
        <v>0</v>
      </c>
      <c r="KQQ66" s="1366">
        <f t="shared" ref="KQQ66" si="12159">KQQ59*$C$64*$C$66</f>
        <v>0</v>
      </c>
      <c r="KQS66" s="1366">
        <f t="shared" ref="KQS66" si="12160">KQS59*$C$64*$C$66</f>
        <v>0</v>
      </c>
      <c r="KQU66" s="1366">
        <f t="shared" ref="KQU66" si="12161">KQU59*$C$64*$C$66</f>
        <v>0</v>
      </c>
      <c r="KQW66" s="1366">
        <f t="shared" ref="KQW66" si="12162">KQW59*$C$64*$C$66</f>
        <v>0</v>
      </c>
      <c r="KQY66" s="1366">
        <f t="shared" ref="KQY66" si="12163">KQY59*$C$64*$C$66</f>
        <v>0</v>
      </c>
      <c r="KRA66" s="1366">
        <f t="shared" ref="KRA66" si="12164">KRA59*$C$64*$C$66</f>
        <v>0</v>
      </c>
      <c r="KRC66" s="1366">
        <f t="shared" ref="KRC66" si="12165">KRC59*$C$64*$C$66</f>
        <v>0</v>
      </c>
      <c r="KRE66" s="1366">
        <f t="shared" ref="KRE66" si="12166">KRE59*$C$64*$C$66</f>
        <v>0</v>
      </c>
      <c r="KRG66" s="1366">
        <f t="shared" ref="KRG66" si="12167">KRG59*$C$64*$C$66</f>
        <v>0</v>
      </c>
      <c r="KRI66" s="1366">
        <f t="shared" ref="KRI66" si="12168">KRI59*$C$64*$C$66</f>
        <v>0</v>
      </c>
      <c r="KRK66" s="1366">
        <f t="shared" ref="KRK66" si="12169">KRK59*$C$64*$C$66</f>
        <v>0</v>
      </c>
      <c r="KRM66" s="1366">
        <f t="shared" ref="KRM66" si="12170">KRM59*$C$64*$C$66</f>
        <v>0</v>
      </c>
      <c r="KRO66" s="1366">
        <f t="shared" ref="KRO66" si="12171">KRO59*$C$64*$C$66</f>
        <v>0</v>
      </c>
      <c r="KRQ66" s="1366">
        <f t="shared" ref="KRQ66" si="12172">KRQ59*$C$64*$C$66</f>
        <v>0</v>
      </c>
      <c r="KRS66" s="1366">
        <f t="shared" ref="KRS66" si="12173">KRS59*$C$64*$C$66</f>
        <v>0</v>
      </c>
      <c r="KRU66" s="1366">
        <f t="shared" ref="KRU66" si="12174">KRU59*$C$64*$C$66</f>
        <v>0</v>
      </c>
      <c r="KRW66" s="1366">
        <f t="shared" ref="KRW66" si="12175">KRW59*$C$64*$C$66</f>
        <v>0</v>
      </c>
      <c r="KRY66" s="1366">
        <f t="shared" ref="KRY66" si="12176">KRY59*$C$64*$C$66</f>
        <v>0</v>
      </c>
      <c r="KSA66" s="1366">
        <f t="shared" ref="KSA66" si="12177">KSA59*$C$64*$C$66</f>
        <v>0</v>
      </c>
      <c r="KSC66" s="1366">
        <f t="shared" ref="KSC66" si="12178">KSC59*$C$64*$C$66</f>
        <v>0</v>
      </c>
      <c r="KSE66" s="1366">
        <f t="shared" ref="KSE66" si="12179">KSE59*$C$64*$C$66</f>
        <v>0</v>
      </c>
      <c r="KSG66" s="1366">
        <f t="shared" ref="KSG66" si="12180">KSG59*$C$64*$C$66</f>
        <v>0</v>
      </c>
      <c r="KSI66" s="1366">
        <f t="shared" ref="KSI66" si="12181">KSI59*$C$64*$C$66</f>
        <v>0</v>
      </c>
      <c r="KSK66" s="1366">
        <f t="shared" ref="KSK66" si="12182">KSK59*$C$64*$C$66</f>
        <v>0</v>
      </c>
      <c r="KSM66" s="1366">
        <f t="shared" ref="KSM66" si="12183">KSM59*$C$64*$C$66</f>
        <v>0</v>
      </c>
      <c r="KSO66" s="1366">
        <f t="shared" ref="KSO66" si="12184">KSO59*$C$64*$C$66</f>
        <v>0</v>
      </c>
      <c r="KSQ66" s="1366">
        <f t="shared" ref="KSQ66" si="12185">KSQ59*$C$64*$C$66</f>
        <v>0</v>
      </c>
      <c r="KSS66" s="1366">
        <f t="shared" ref="KSS66" si="12186">KSS59*$C$64*$C$66</f>
        <v>0</v>
      </c>
      <c r="KSU66" s="1366">
        <f t="shared" ref="KSU66" si="12187">KSU59*$C$64*$C$66</f>
        <v>0</v>
      </c>
      <c r="KSW66" s="1366">
        <f t="shared" ref="KSW66" si="12188">KSW59*$C$64*$C$66</f>
        <v>0</v>
      </c>
      <c r="KSY66" s="1366">
        <f t="shared" ref="KSY66" si="12189">KSY59*$C$64*$C$66</f>
        <v>0</v>
      </c>
      <c r="KTA66" s="1366">
        <f t="shared" ref="KTA66" si="12190">KTA59*$C$64*$C$66</f>
        <v>0</v>
      </c>
      <c r="KTC66" s="1366">
        <f t="shared" ref="KTC66" si="12191">KTC59*$C$64*$C$66</f>
        <v>0</v>
      </c>
      <c r="KTE66" s="1366">
        <f t="shared" ref="KTE66" si="12192">KTE59*$C$64*$C$66</f>
        <v>0</v>
      </c>
      <c r="KTG66" s="1366">
        <f t="shared" ref="KTG66" si="12193">KTG59*$C$64*$C$66</f>
        <v>0</v>
      </c>
      <c r="KTI66" s="1366">
        <f t="shared" ref="KTI66" si="12194">KTI59*$C$64*$C$66</f>
        <v>0</v>
      </c>
      <c r="KTK66" s="1366">
        <f t="shared" ref="KTK66" si="12195">KTK59*$C$64*$C$66</f>
        <v>0</v>
      </c>
      <c r="KTM66" s="1366">
        <f t="shared" ref="KTM66" si="12196">KTM59*$C$64*$C$66</f>
        <v>0</v>
      </c>
      <c r="KTO66" s="1366">
        <f t="shared" ref="KTO66" si="12197">KTO59*$C$64*$C$66</f>
        <v>0</v>
      </c>
      <c r="KTQ66" s="1366">
        <f t="shared" ref="KTQ66" si="12198">KTQ59*$C$64*$C$66</f>
        <v>0</v>
      </c>
      <c r="KTS66" s="1366">
        <f t="shared" ref="KTS66" si="12199">KTS59*$C$64*$C$66</f>
        <v>0</v>
      </c>
      <c r="KTU66" s="1366">
        <f t="shared" ref="KTU66" si="12200">KTU59*$C$64*$C$66</f>
        <v>0</v>
      </c>
      <c r="KTW66" s="1366">
        <f t="shared" ref="KTW66" si="12201">KTW59*$C$64*$C$66</f>
        <v>0</v>
      </c>
      <c r="KTY66" s="1366">
        <f t="shared" ref="KTY66" si="12202">KTY59*$C$64*$C$66</f>
        <v>0</v>
      </c>
      <c r="KUA66" s="1366">
        <f t="shared" ref="KUA66" si="12203">KUA59*$C$64*$C$66</f>
        <v>0</v>
      </c>
      <c r="KUC66" s="1366">
        <f t="shared" ref="KUC66" si="12204">KUC59*$C$64*$C$66</f>
        <v>0</v>
      </c>
      <c r="KUE66" s="1366">
        <f t="shared" ref="KUE66" si="12205">KUE59*$C$64*$C$66</f>
        <v>0</v>
      </c>
      <c r="KUG66" s="1366">
        <f t="shared" ref="KUG66" si="12206">KUG59*$C$64*$C$66</f>
        <v>0</v>
      </c>
      <c r="KUI66" s="1366">
        <f t="shared" ref="KUI66" si="12207">KUI59*$C$64*$C$66</f>
        <v>0</v>
      </c>
      <c r="KUK66" s="1366">
        <f t="shared" ref="KUK66" si="12208">KUK59*$C$64*$C$66</f>
        <v>0</v>
      </c>
      <c r="KUM66" s="1366">
        <f t="shared" ref="KUM66" si="12209">KUM59*$C$64*$C$66</f>
        <v>0</v>
      </c>
      <c r="KUO66" s="1366">
        <f t="shared" ref="KUO66" si="12210">KUO59*$C$64*$C$66</f>
        <v>0</v>
      </c>
      <c r="KUQ66" s="1366">
        <f t="shared" ref="KUQ66" si="12211">KUQ59*$C$64*$C$66</f>
        <v>0</v>
      </c>
      <c r="KUS66" s="1366">
        <f t="shared" ref="KUS66" si="12212">KUS59*$C$64*$C$66</f>
        <v>0</v>
      </c>
      <c r="KUU66" s="1366">
        <f t="shared" ref="KUU66" si="12213">KUU59*$C$64*$C$66</f>
        <v>0</v>
      </c>
      <c r="KUW66" s="1366">
        <f t="shared" ref="KUW66" si="12214">KUW59*$C$64*$C$66</f>
        <v>0</v>
      </c>
      <c r="KUY66" s="1366">
        <f t="shared" ref="KUY66" si="12215">KUY59*$C$64*$C$66</f>
        <v>0</v>
      </c>
      <c r="KVA66" s="1366">
        <f t="shared" ref="KVA66" si="12216">KVA59*$C$64*$C$66</f>
        <v>0</v>
      </c>
      <c r="KVC66" s="1366">
        <f t="shared" ref="KVC66" si="12217">KVC59*$C$64*$C$66</f>
        <v>0</v>
      </c>
      <c r="KVE66" s="1366">
        <f t="shared" ref="KVE66" si="12218">KVE59*$C$64*$C$66</f>
        <v>0</v>
      </c>
      <c r="KVG66" s="1366">
        <f t="shared" ref="KVG66" si="12219">KVG59*$C$64*$C$66</f>
        <v>0</v>
      </c>
      <c r="KVI66" s="1366">
        <f t="shared" ref="KVI66" si="12220">KVI59*$C$64*$C$66</f>
        <v>0</v>
      </c>
      <c r="KVK66" s="1366">
        <f t="shared" ref="KVK66" si="12221">KVK59*$C$64*$C$66</f>
        <v>0</v>
      </c>
      <c r="KVM66" s="1366">
        <f t="shared" ref="KVM66" si="12222">KVM59*$C$64*$C$66</f>
        <v>0</v>
      </c>
      <c r="KVO66" s="1366">
        <f t="shared" ref="KVO66" si="12223">KVO59*$C$64*$C$66</f>
        <v>0</v>
      </c>
      <c r="KVQ66" s="1366">
        <f t="shared" ref="KVQ66" si="12224">KVQ59*$C$64*$C$66</f>
        <v>0</v>
      </c>
      <c r="KVS66" s="1366">
        <f t="shared" ref="KVS66" si="12225">KVS59*$C$64*$C$66</f>
        <v>0</v>
      </c>
      <c r="KVU66" s="1366">
        <f t="shared" ref="KVU66" si="12226">KVU59*$C$64*$C$66</f>
        <v>0</v>
      </c>
      <c r="KVW66" s="1366">
        <f t="shared" ref="KVW66" si="12227">KVW59*$C$64*$C$66</f>
        <v>0</v>
      </c>
      <c r="KVY66" s="1366">
        <f t="shared" ref="KVY66" si="12228">KVY59*$C$64*$C$66</f>
        <v>0</v>
      </c>
      <c r="KWA66" s="1366">
        <f t="shared" ref="KWA66" si="12229">KWA59*$C$64*$C$66</f>
        <v>0</v>
      </c>
      <c r="KWC66" s="1366">
        <f t="shared" ref="KWC66" si="12230">KWC59*$C$64*$C$66</f>
        <v>0</v>
      </c>
      <c r="KWE66" s="1366">
        <f t="shared" ref="KWE66" si="12231">KWE59*$C$64*$C$66</f>
        <v>0</v>
      </c>
      <c r="KWG66" s="1366">
        <f t="shared" ref="KWG66" si="12232">KWG59*$C$64*$C$66</f>
        <v>0</v>
      </c>
      <c r="KWI66" s="1366">
        <f t="shared" ref="KWI66" si="12233">KWI59*$C$64*$C$66</f>
        <v>0</v>
      </c>
      <c r="KWK66" s="1366">
        <f t="shared" ref="KWK66" si="12234">KWK59*$C$64*$C$66</f>
        <v>0</v>
      </c>
      <c r="KWM66" s="1366">
        <f t="shared" ref="KWM66" si="12235">KWM59*$C$64*$C$66</f>
        <v>0</v>
      </c>
      <c r="KWO66" s="1366">
        <f t="shared" ref="KWO66" si="12236">KWO59*$C$64*$C$66</f>
        <v>0</v>
      </c>
      <c r="KWQ66" s="1366">
        <f t="shared" ref="KWQ66" si="12237">KWQ59*$C$64*$C$66</f>
        <v>0</v>
      </c>
      <c r="KWS66" s="1366">
        <f t="shared" ref="KWS66" si="12238">KWS59*$C$64*$C$66</f>
        <v>0</v>
      </c>
      <c r="KWU66" s="1366">
        <f t="shared" ref="KWU66" si="12239">KWU59*$C$64*$C$66</f>
        <v>0</v>
      </c>
      <c r="KWW66" s="1366">
        <f t="shared" ref="KWW66" si="12240">KWW59*$C$64*$C$66</f>
        <v>0</v>
      </c>
      <c r="KWY66" s="1366">
        <f t="shared" ref="KWY66" si="12241">KWY59*$C$64*$C$66</f>
        <v>0</v>
      </c>
      <c r="KXA66" s="1366">
        <f t="shared" ref="KXA66" si="12242">KXA59*$C$64*$C$66</f>
        <v>0</v>
      </c>
      <c r="KXC66" s="1366">
        <f t="shared" ref="KXC66" si="12243">KXC59*$C$64*$C$66</f>
        <v>0</v>
      </c>
      <c r="KXE66" s="1366">
        <f t="shared" ref="KXE66" si="12244">KXE59*$C$64*$C$66</f>
        <v>0</v>
      </c>
      <c r="KXG66" s="1366">
        <f t="shared" ref="KXG66" si="12245">KXG59*$C$64*$C$66</f>
        <v>0</v>
      </c>
      <c r="KXI66" s="1366">
        <f t="shared" ref="KXI66" si="12246">KXI59*$C$64*$C$66</f>
        <v>0</v>
      </c>
      <c r="KXK66" s="1366">
        <f t="shared" ref="KXK66" si="12247">KXK59*$C$64*$C$66</f>
        <v>0</v>
      </c>
      <c r="KXM66" s="1366">
        <f t="shared" ref="KXM66" si="12248">KXM59*$C$64*$C$66</f>
        <v>0</v>
      </c>
      <c r="KXO66" s="1366">
        <f t="shared" ref="KXO66" si="12249">KXO59*$C$64*$C$66</f>
        <v>0</v>
      </c>
      <c r="KXQ66" s="1366">
        <f t="shared" ref="KXQ66" si="12250">KXQ59*$C$64*$C$66</f>
        <v>0</v>
      </c>
      <c r="KXS66" s="1366">
        <f t="shared" ref="KXS66" si="12251">KXS59*$C$64*$C$66</f>
        <v>0</v>
      </c>
      <c r="KXU66" s="1366">
        <f t="shared" ref="KXU66" si="12252">KXU59*$C$64*$C$66</f>
        <v>0</v>
      </c>
      <c r="KXW66" s="1366">
        <f t="shared" ref="KXW66" si="12253">KXW59*$C$64*$C$66</f>
        <v>0</v>
      </c>
      <c r="KXY66" s="1366">
        <f t="shared" ref="KXY66" si="12254">KXY59*$C$64*$C$66</f>
        <v>0</v>
      </c>
      <c r="KYA66" s="1366">
        <f t="shared" ref="KYA66" si="12255">KYA59*$C$64*$C$66</f>
        <v>0</v>
      </c>
      <c r="KYC66" s="1366">
        <f t="shared" ref="KYC66" si="12256">KYC59*$C$64*$C$66</f>
        <v>0</v>
      </c>
      <c r="KYE66" s="1366">
        <f t="shared" ref="KYE66" si="12257">KYE59*$C$64*$C$66</f>
        <v>0</v>
      </c>
      <c r="KYG66" s="1366">
        <f t="shared" ref="KYG66" si="12258">KYG59*$C$64*$C$66</f>
        <v>0</v>
      </c>
      <c r="KYI66" s="1366">
        <f t="shared" ref="KYI66" si="12259">KYI59*$C$64*$C$66</f>
        <v>0</v>
      </c>
      <c r="KYK66" s="1366">
        <f t="shared" ref="KYK66" si="12260">KYK59*$C$64*$C$66</f>
        <v>0</v>
      </c>
      <c r="KYM66" s="1366">
        <f t="shared" ref="KYM66" si="12261">KYM59*$C$64*$C$66</f>
        <v>0</v>
      </c>
      <c r="KYO66" s="1366">
        <f t="shared" ref="KYO66" si="12262">KYO59*$C$64*$C$66</f>
        <v>0</v>
      </c>
      <c r="KYQ66" s="1366">
        <f t="shared" ref="KYQ66" si="12263">KYQ59*$C$64*$C$66</f>
        <v>0</v>
      </c>
      <c r="KYS66" s="1366">
        <f t="shared" ref="KYS66" si="12264">KYS59*$C$64*$C$66</f>
        <v>0</v>
      </c>
      <c r="KYU66" s="1366">
        <f t="shared" ref="KYU66" si="12265">KYU59*$C$64*$C$66</f>
        <v>0</v>
      </c>
      <c r="KYW66" s="1366">
        <f t="shared" ref="KYW66" si="12266">KYW59*$C$64*$C$66</f>
        <v>0</v>
      </c>
      <c r="KYY66" s="1366">
        <f t="shared" ref="KYY66" si="12267">KYY59*$C$64*$C$66</f>
        <v>0</v>
      </c>
      <c r="KZA66" s="1366">
        <f t="shared" ref="KZA66" si="12268">KZA59*$C$64*$C$66</f>
        <v>0</v>
      </c>
      <c r="KZC66" s="1366">
        <f t="shared" ref="KZC66" si="12269">KZC59*$C$64*$C$66</f>
        <v>0</v>
      </c>
      <c r="KZE66" s="1366">
        <f t="shared" ref="KZE66" si="12270">KZE59*$C$64*$C$66</f>
        <v>0</v>
      </c>
      <c r="KZG66" s="1366">
        <f t="shared" ref="KZG66" si="12271">KZG59*$C$64*$C$66</f>
        <v>0</v>
      </c>
      <c r="KZI66" s="1366">
        <f t="shared" ref="KZI66" si="12272">KZI59*$C$64*$C$66</f>
        <v>0</v>
      </c>
      <c r="KZK66" s="1366">
        <f t="shared" ref="KZK66" si="12273">KZK59*$C$64*$C$66</f>
        <v>0</v>
      </c>
      <c r="KZM66" s="1366">
        <f t="shared" ref="KZM66" si="12274">KZM59*$C$64*$C$66</f>
        <v>0</v>
      </c>
      <c r="KZO66" s="1366">
        <f t="shared" ref="KZO66" si="12275">KZO59*$C$64*$C$66</f>
        <v>0</v>
      </c>
      <c r="KZQ66" s="1366">
        <f t="shared" ref="KZQ66" si="12276">KZQ59*$C$64*$C$66</f>
        <v>0</v>
      </c>
      <c r="KZS66" s="1366">
        <f t="shared" ref="KZS66" si="12277">KZS59*$C$64*$C$66</f>
        <v>0</v>
      </c>
      <c r="KZU66" s="1366">
        <f t="shared" ref="KZU66" si="12278">KZU59*$C$64*$C$66</f>
        <v>0</v>
      </c>
      <c r="KZW66" s="1366">
        <f t="shared" ref="KZW66" si="12279">KZW59*$C$64*$C$66</f>
        <v>0</v>
      </c>
      <c r="KZY66" s="1366">
        <f t="shared" ref="KZY66" si="12280">KZY59*$C$64*$C$66</f>
        <v>0</v>
      </c>
      <c r="LAA66" s="1366">
        <f t="shared" ref="LAA66" si="12281">LAA59*$C$64*$C$66</f>
        <v>0</v>
      </c>
      <c r="LAC66" s="1366">
        <f t="shared" ref="LAC66" si="12282">LAC59*$C$64*$C$66</f>
        <v>0</v>
      </c>
      <c r="LAE66" s="1366">
        <f t="shared" ref="LAE66" si="12283">LAE59*$C$64*$C$66</f>
        <v>0</v>
      </c>
      <c r="LAG66" s="1366">
        <f t="shared" ref="LAG66" si="12284">LAG59*$C$64*$C$66</f>
        <v>0</v>
      </c>
      <c r="LAI66" s="1366">
        <f t="shared" ref="LAI66" si="12285">LAI59*$C$64*$C$66</f>
        <v>0</v>
      </c>
      <c r="LAK66" s="1366">
        <f t="shared" ref="LAK66" si="12286">LAK59*$C$64*$C$66</f>
        <v>0</v>
      </c>
      <c r="LAM66" s="1366">
        <f t="shared" ref="LAM66" si="12287">LAM59*$C$64*$C$66</f>
        <v>0</v>
      </c>
      <c r="LAO66" s="1366">
        <f t="shared" ref="LAO66" si="12288">LAO59*$C$64*$C$66</f>
        <v>0</v>
      </c>
      <c r="LAQ66" s="1366">
        <f t="shared" ref="LAQ66" si="12289">LAQ59*$C$64*$C$66</f>
        <v>0</v>
      </c>
      <c r="LAS66" s="1366">
        <f t="shared" ref="LAS66" si="12290">LAS59*$C$64*$C$66</f>
        <v>0</v>
      </c>
      <c r="LAU66" s="1366">
        <f t="shared" ref="LAU66" si="12291">LAU59*$C$64*$C$66</f>
        <v>0</v>
      </c>
      <c r="LAW66" s="1366">
        <f t="shared" ref="LAW66" si="12292">LAW59*$C$64*$C$66</f>
        <v>0</v>
      </c>
      <c r="LAY66" s="1366">
        <f t="shared" ref="LAY66" si="12293">LAY59*$C$64*$C$66</f>
        <v>0</v>
      </c>
      <c r="LBA66" s="1366">
        <f t="shared" ref="LBA66" si="12294">LBA59*$C$64*$C$66</f>
        <v>0</v>
      </c>
      <c r="LBC66" s="1366">
        <f t="shared" ref="LBC66" si="12295">LBC59*$C$64*$C$66</f>
        <v>0</v>
      </c>
      <c r="LBE66" s="1366">
        <f t="shared" ref="LBE66" si="12296">LBE59*$C$64*$C$66</f>
        <v>0</v>
      </c>
      <c r="LBG66" s="1366">
        <f t="shared" ref="LBG66" si="12297">LBG59*$C$64*$C$66</f>
        <v>0</v>
      </c>
      <c r="LBI66" s="1366">
        <f t="shared" ref="LBI66" si="12298">LBI59*$C$64*$C$66</f>
        <v>0</v>
      </c>
      <c r="LBK66" s="1366">
        <f t="shared" ref="LBK66" si="12299">LBK59*$C$64*$C$66</f>
        <v>0</v>
      </c>
      <c r="LBM66" s="1366">
        <f t="shared" ref="LBM66" si="12300">LBM59*$C$64*$C$66</f>
        <v>0</v>
      </c>
      <c r="LBO66" s="1366">
        <f t="shared" ref="LBO66" si="12301">LBO59*$C$64*$C$66</f>
        <v>0</v>
      </c>
      <c r="LBQ66" s="1366">
        <f t="shared" ref="LBQ66" si="12302">LBQ59*$C$64*$C$66</f>
        <v>0</v>
      </c>
      <c r="LBS66" s="1366">
        <f t="shared" ref="LBS66" si="12303">LBS59*$C$64*$C$66</f>
        <v>0</v>
      </c>
      <c r="LBU66" s="1366">
        <f t="shared" ref="LBU66" si="12304">LBU59*$C$64*$C$66</f>
        <v>0</v>
      </c>
      <c r="LBW66" s="1366">
        <f t="shared" ref="LBW66" si="12305">LBW59*$C$64*$C$66</f>
        <v>0</v>
      </c>
      <c r="LBY66" s="1366">
        <f t="shared" ref="LBY66" si="12306">LBY59*$C$64*$C$66</f>
        <v>0</v>
      </c>
      <c r="LCA66" s="1366">
        <f t="shared" ref="LCA66" si="12307">LCA59*$C$64*$C$66</f>
        <v>0</v>
      </c>
      <c r="LCC66" s="1366">
        <f t="shared" ref="LCC66" si="12308">LCC59*$C$64*$C$66</f>
        <v>0</v>
      </c>
      <c r="LCE66" s="1366">
        <f t="shared" ref="LCE66" si="12309">LCE59*$C$64*$C$66</f>
        <v>0</v>
      </c>
      <c r="LCG66" s="1366">
        <f t="shared" ref="LCG66" si="12310">LCG59*$C$64*$C$66</f>
        <v>0</v>
      </c>
      <c r="LCI66" s="1366">
        <f t="shared" ref="LCI66" si="12311">LCI59*$C$64*$C$66</f>
        <v>0</v>
      </c>
      <c r="LCK66" s="1366">
        <f t="shared" ref="LCK66" si="12312">LCK59*$C$64*$C$66</f>
        <v>0</v>
      </c>
      <c r="LCM66" s="1366">
        <f t="shared" ref="LCM66" si="12313">LCM59*$C$64*$C$66</f>
        <v>0</v>
      </c>
      <c r="LCO66" s="1366">
        <f t="shared" ref="LCO66" si="12314">LCO59*$C$64*$C$66</f>
        <v>0</v>
      </c>
      <c r="LCQ66" s="1366">
        <f t="shared" ref="LCQ66" si="12315">LCQ59*$C$64*$C$66</f>
        <v>0</v>
      </c>
      <c r="LCS66" s="1366">
        <f t="shared" ref="LCS66" si="12316">LCS59*$C$64*$C$66</f>
        <v>0</v>
      </c>
      <c r="LCU66" s="1366">
        <f t="shared" ref="LCU66" si="12317">LCU59*$C$64*$C$66</f>
        <v>0</v>
      </c>
      <c r="LCW66" s="1366">
        <f t="shared" ref="LCW66" si="12318">LCW59*$C$64*$C$66</f>
        <v>0</v>
      </c>
      <c r="LCY66" s="1366">
        <f t="shared" ref="LCY66" si="12319">LCY59*$C$64*$C$66</f>
        <v>0</v>
      </c>
      <c r="LDA66" s="1366">
        <f t="shared" ref="LDA66" si="12320">LDA59*$C$64*$C$66</f>
        <v>0</v>
      </c>
      <c r="LDC66" s="1366">
        <f t="shared" ref="LDC66" si="12321">LDC59*$C$64*$C$66</f>
        <v>0</v>
      </c>
      <c r="LDE66" s="1366">
        <f t="shared" ref="LDE66" si="12322">LDE59*$C$64*$C$66</f>
        <v>0</v>
      </c>
      <c r="LDG66" s="1366">
        <f t="shared" ref="LDG66" si="12323">LDG59*$C$64*$C$66</f>
        <v>0</v>
      </c>
      <c r="LDI66" s="1366">
        <f t="shared" ref="LDI66" si="12324">LDI59*$C$64*$C$66</f>
        <v>0</v>
      </c>
      <c r="LDK66" s="1366">
        <f t="shared" ref="LDK66" si="12325">LDK59*$C$64*$C$66</f>
        <v>0</v>
      </c>
      <c r="LDM66" s="1366">
        <f t="shared" ref="LDM66" si="12326">LDM59*$C$64*$C$66</f>
        <v>0</v>
      </c>
      <c r="LDO66" s="1366">
        <f t="shared" ref="LDO66" si="12327">LDO59*$C$64*$C$66</f>
        <v>0</v>
      </c>
      <c r="LDQ66" s="1366">
        <f t="shared" ref="LDQ66" si="12328">LDQ59*$C$64*$C$66</f>
        <v>0</v>
      </c>
      <c r="LDS66" s="1366">
        <f t="shared" ref="LDS66" si="12329">LDS59*$C$64*$C$66</f>
        <v>0</v>
      </c>
      <c r="LDU66" s="1366">
        <f t="shared" ref="LDU66" si="12330">LDU59*$C$64*$C$66</f>
        <v>0</v>
      </c>
      <c r="LDW66" s="1366">
        <f t="shared" ref="LDW66" si="12331">LDW59*$C$64*$C$66</f>
        <v>0</v>
      </c>
      <c r="LDY66" s="1366">
        <f t="shared" ref="LDY66" si="12332">LDY59*$C$64*$C$66</f>
        <v>0</v>
      </c>
      <c r="LEA66" s="1366">
        <f t="shared" ref="LEA66" si="12333">LEA59*$C$64*$C$66</f>
        <v>0</v>
      </c>
      <c r="LEC66" s="1366">
        <f t="shared" ref="LEC66" si="12334">LEC59*$C$64*$C$66</f>
        <v>0</v>
      </c>
      <c r="LEE66" s="1366">
        <f t="shared" ref="LEE66" si="12335">LEE59*$C$64*$C$66</f>
        <v>0</v>
      </c>
      <c r="LEG66" s="1366">
        <f t="shared" ref="LEG66" si="12336">LEG59*$C$64*$C$66</f>
        <v>0</v>
      </c>
      <c r="LEI66" s="1366">
        <f t="shared" ref="LEI66" si="12337">LEI59*$C$64*$C$66</f>
        <v>0</v>
      </c>
      <c r="LEK66" s="1366">
        <f t="shared" ref="LEK66" si="12338">LEK59*$C$64*$C$66</f>
        <v>0</v>
      </c>
      <c r="LEM66" s="1366">
        <f t="shared" ref="LEM66" si="12339">LEM59*$C$64*$C$66</f>
        <v>0</v>
      </c>
      <c r="LEO66" s="1366">
        <f t="shared" ref="LEO66" si="12340">LEO59*$C$64*$C$66</f>
        <v>0</v>
      </c>
      <c r="LEQ66" s="1366">
        <f t="shared" ref="LEQ66" si="12341">LEQ59*$C$64*$C$66</f>
        <v>0</v>
      </c>
      <c r="LES66" s="1366">
        <f t="shared" ref="LES66" si="12342">LES59*$C$64*$C$66</f>
        <v>0</v>
      </c>
      <c r="LEU66" s="1366">
        <f t="shared" ref="LEU66" si="12343">LEU59*$C$64*$C$66</f>
        <v>0</v>
      </c>
      <c r="LEW66" s="1366">
        <f t="shared" ref="LEW66" si="12344">LEW59*$C$64*$C$66</f>
        <v>0</v>
      </c>
      <c r="LEY66" s="1366">
        <f t="shared" ref="LEY66" si="12345">LEY59*$C$64*$C$66</f>
        <v>0</v>
      </c>
      <c r="LFA66" s="1366">
        <f t="shared" ref="LFA66" si="12346">LFA59*$C$64*$C$66</f>
        <v>0</v>
      </c>
      <c r="LFC66" s="1366">
        <f t="shared" ref="LFC66" si="12347">LFC59*$C$64*$C$66</f>
        <v>0</v>
      </c>
      <c r="LFE66" s="1366">
        <f t="shared" ref="LFE66" si="12348">LFE59*$C$64*$C$66</f>
        <v>0</v>
      </c>
      <c r="LFG66" s="1366">
        <f t="shared" ref="LFG66" si="12349">LFG59*$C$64*$C$66</f>
        <v>0</v>
      </c>
      <c r="LFI66" s="1366">
        <f t="shared" ref="LFI66" si="12350">LFI59*$C$64*$C$66</f>
        <v>0</v>
      </c>
      <c r="LFK66" s="1366">
        <f t="shared" ref="LFK66" si="12351">LFK59*$C$64*$C$66</f>
        <v>0</v>
      </c>
      <c r="LFM66" s="1366">
        <f t="shared" ref="LFM66" si="12352">LFM59*$C$64*$C$66</f>
        <v>0</v>
      </c>
      <c r="LFO66" s="1366">
        <f t="shared" ref="LFO66" si="12353">LFO59*$C$64*$C$66</f>
        <v>0</v>
      </c>
      <c r="LFQ66" s="1366">
        <f t="shared" ref="LFQ66" si="12354">LFQ59*$C$64*$C$66</f>
        <v>0</v>
      </c>
      <c r="LFS66" s="1366">
        <f t="shared" ref="LFS66" si="12355">LFS59*$C$64*$C$66</f>
        <v>0</v>
      </c>
      <c r="LFU66" s="1366">
        <f t="shared" ref="LFU66" si="12356">LFU59*$C$64*$C$66</f>
        <v>0</v>
      </c>
      <c r="LFW66" s="1366">
        <f t="shared" ref="LFW66" si="12357">LFW59*$C$64*$C$66</f>
        <v>0</v>
      </c>
      <c r="LFY66" s="1366">
        <f t="shared" ref="LFY66" si="12358">LFY59*$C$64*$C$66</f>
        <v>0</v>
      </c>
      <c r="LGA66" s="1366">
        <f t="shared" ref="LGA66" si="12359">LGA59*$C$64*$C$66</f>
        <v>0</v>
      </c>
      <c r="LGC66" s="1366">
        <f t="shared" ref="LGC66" si="12360">LGC59*$C$64*$C$66</f>
        <v>0</v>
      </c>
      <c r="LGE66" s="1366">
        <f t="shared" ref="LGE66" si="12361">LGE59*$C$64*$C$66</f>
        <v>0</v>
      </c>
      <c r="LGG66" s="1366">
        <f t="shared" ref="LGG66" si="12362">LGG59*$C$64*$C$66</f>
        <v>0</v>
      </c>
      <c r="LGI66" s="1366">
        <f t="shared" ref="LGI66" si="12363">LGI59*$C$64*$C$66</f>
        <v>0</v>
      </c>
      <c r="LGK66" s="1366">
        <f t="shared" ref="LGK66" si="12364">LGK59*$C$64*$C$66</f>
        <v>0</v>
      </c>
      <c r="LGM66" s="1366">
        <f t="shared" ref="LGM66" si="12365">LGM59*$C$64*$C$66</f>
        <v>0</v>
      </c>
      <c r="LGO66" s="1366">
        <f t="shared" ref="LGO66" si="12366">LGO59*$C$64*$C$66</f>
        <v>0</v>
      </c>
      <c r="LGQ66" s="1366">
        <f t="shared" ref="LGQ66" si="12367">LGQ59*$C$64*$C$66</f>
        <v>0</v>
      </c>
      <c r="LGS66" s="1366">
        <f t="shared" ref="LGS66" si="12368">LGS59*$C$64*$C$66</f>
        <v>0</v>
      </c>
      <c r="LGU66" s="1366">
        <f t="shared" ref="LGU66" si="12369">LGU59*$C$64*$C$66</f>
        <v>0</v>
      </c>
      <c r="LGW66" s="1366">
        <f t="shared" ref="LGW66" si="12370">LGW59*$C$64*$C$66</f>
        <v>0</v>
      </c>
      <c r="LGY66" s="1366">
        <f t="shared" ref="LGY66" si="12371">LGY59*$C$64*$C$66</f>
        <v>0</v>
      </c>
      <c r="LHA66" s="1366">
        <f t="shared" ref="LHA66" si="12372">LHA59*$C$64*$C$66</f>
        <v>0</v>
      </c>
      <c r="LHC66" s="1366">
        <f t="shared" ref="LHC66" si="12373">LHC59*$C$64*$C$66</f>
        <v>0</v>
      </c>
      <c r="LHE66" s="1366">
        <f t="shared" ref="LHE66" si="12374">LHE59*$C$64*$C$66</f>
        <v>0</v>
      </c>
      <c r="LHG66" s="1366">
        <f t="shared" ref="LHG66" si="12375">LHG59*$C$64*$C$66</f>
        <v>0</v>
      </c>
      <c r="LHI66" s="1366">
        <f t="shared" ref="LHI66" si="12376">LHI59*$C$64*$C$66</f>
        <v>0</v>
      </c>
      <c r="LHK66" s="1366">
        <f t="shared" ref="LHK66" si="12377">LHK59*$C$64*$C$66</f>
        <v>0</v>
      </c>
      <c r="LHM66" s="1366">
        <f t="shared" ref="LHM66" si="12378">LHM59*$C$64*$C$66</f>
        <v>0</v>
      </c>
      <c r="LHO66" s="1366">
        <f t="shared" ref="LHO66" si="12379">LHO59*$C$64*$C$66</f>
        <v>0</v>
      </c>
      <c r="LHQ66" s="1366">
        <f t="shared" ref="LHQ66" si="12380">LHQ59*$C$64*$C$66</f>
        <v>0</v>
      </c>
      <c r="LHS66" s="1366">
        <f t="shared" ref="LHS66" si="12381">LHS59*$C$64*$C$66</f>
        <v>0</v>
      </c>
      <c r="LHU66" s="1366">
        <f t="shared" ref="LHU66" si="12382">LHU59*$C$64*$C$66</f>
        <v>0</v>
      </c>
      <c r="LHW66" s="1366">
        <f t="shared" ref="LHW66" si="12383">LHW59*$C$64*$C$66</f>
        <v>0</v>
      </c>
      <c r="LHY66" s="1366">
        <f t="shared" ref="LHY66" si="12384">LHY59*$C$64*$C$66</f>
        <v>0</v>
      </c>
      <c r="LIA66" s="1366">
        <f t="shared" ref="LIA66" si="12385">LIA59*$C$64*$C$66</f>
        <v>0</v>
      </c>
      <c r="LIC66" s="1366">
        <f t="shared" ref="LIC66" si="12386">LIC59*$C$64*$C$66</f>
        <v>0</v>
      </c>
      <c r="LIE66" s="1366">
        <f t="shared" ref="LIE66" si="12387">LIE59*$C$64*$C$66</f>
        <v>0</v>
      </c>
      <c r="LIG66" s="1366">
        <f t="shared" ref="LIG66" si="12388">LIG59*$C$64*$C$66</f>
        <v>0</v>
      </c>
      <c r="LII66" s="1366">
        <f t="shared" ref="LII66" si="12389">LII59*$C$64*$C$66</f>
        <v>0</v>
      </c>
      <c r="LIK66" s="1366">
        <f t="shared" ref="LIK66" si="12390">LIK59*$C$64*$C$66</f>
        <v>0</v>
      </c>
      <c r="LIM66" s="1366">
        <f t="shared" ref="LIM66" si="12391">LIM59*$C$64*$C$66</f>
        <v>0</v>
      </c>
      <c r="LIO66" s="1366">
        <f t="shared" ref="LIO66" si="12392">LIO59*$C$64*$C$66</f>
        <v>0</v>
      </c>
      <c r="LIQ66" s="1366">
        <f t="shared" ref="LIQ66" si="12393">LIQ59*$C$64*$C$66</f>
        <v>0</v>
      </c>
      <c r="LIS66" s="1366">
        <f t="shared" ref="LIS66" si="12394">LIS59*$C$64*$C$66</f>
        <v>0</v>
      </c>
      <c r="LIU66" s="1366">
        <f t="shared" ref="LIU66" si="12395">LIU59*$C$64*$C$66</f>
        <v>0</v>
      </c>
      <c r="LIW66" s="1366">
        <f t="shared" ref="LIW66" si="12396">LIW59*$C$64*$C$66</f>
        <v>0</v>
      </c>
      <c r="LIY66" s="1366">
        <f t="shared" ref="LIY66" si="12397">LIY59*$C$64*$C$66</f>
        <v>0</v>
      </c>
      <c r="LJA66" s="1366">
        <f t="shared" ref="LJA66" si="12398">LJA59*$C$64*$C$66</f>
        <v>0</v>
      </c>
      <c r="LJC66" s="1366">
        <f t="shared" ref="LJC66" si="12399">LJC59*$C$64*$C$66</f>
        <v>0</v>
      </c>
      <c r="LJE66" s="1366">
        <f t="shared" ref="LJE66" si="12400">LJE59*$C$64*$C$66</f>
        <v>0</v>
      </c>
      <c r="LJG66" s="1366">
        <f t="shared" ref="LJG66" si="12401">LJG59*$C$64*$C$66</f>
        <v>0</v>
      </c>
      <c r="LJI66" s="1366">
        <f t="shared" ref="LJI66" si="12402">LJI59*$C$64*$C$66</f>
        <v>0</v>
      </c>
      <c r="LJK66" s="1366">
        <f t="shared" ref="LJK66" si="12403">LJK59*$C$64*$C$66</f>
        <v>0</v>
      </c>
      <c r="LJM66" s="1366">
        <f t="shared" ref="LJM66" si="12404">LJM59*$C$64*$C$66</f>
        <v>0</v>
      </c>
      <c r="LJO66" s="1366">
        <f t="shared" ref="LJO66" si="12405">LJO59*$C$64*$C$66</f>
        <v>0</v>
      </c>
      <c r="LJQ66" s="1366">
        <f t="shared" ref="LJQ66" si="12406">LJQ59*$C$64*$C$66</f>
        <v>0</v>
      </c>
      <c r="LJS66" s="1366">
        <f t="shared" ref="LJS66" si="12407">LJS59*$C$64*$C$66</f>
        <v>0</v>
      </c>
      <c r="LJU66" s="1366">
        <f t="shared" ref="LJU66" si="12408">LJU59*$C$64*$C$66</f>
        <v>0</v>
      </c>
      <c r="LJW66" s="1366">
        <f t="shared" ref="LJW66" si="12409">LJW59*$C$64*$C$66</f>
        <v>0</v>
      </c>
      <c r="LJY66" s="1366">
        <f t="shared" ref="LJY66" si="12410">LJY59*$C$64*$C$66</f>
        <v>0</v>
      </c>
      <c r="LKA66" s="1366">
        <f t="shared" ref="LKA66" si="12411">LKA59*$C$64*$C$66</f>
        <v>0</v>
      </c>
      <c r="LKC66" s="1366">
        <f t="shared" ref="LKC66" si="12412">LKC59*$C$64*$C$66</f>
        <v>0</v>
      </c>
      <c r="LKE66" s="1366">
        <f t="shared" ref="LKE66" si="12413">LKE59*$C$64*$C$66</f>
        <v>0</v>
      </c>
      <c r="LKG66" s="1366">
        <f t="shared" ref="LKG66" si="12414">LKG59*$C$64*$C$66</f>
        <v>0</v>
      </c>
      <c r="LKI66" s="1366">
        <f t="shared" ref="LKI66" si="12415">LKI59*$C$64*$C$66</f>
        <v>0</v>
      </c>
      <c r="LKK66" s="1366">
        <f t="shared" ref="LKK66" si="12416">LKK59*$C$64*$C$66</f>
        <v>0</v>
      </c>
      <c r="LKM66" s="1366">
        <f t="shared" ref="LKM66" si="12417">LKM59*$C$64*$C$66</f>
        <v>0</v>
      </c>
      <c r="LKO66" s="1366">
        <f t="shared" ref="LKO66" si="12418">LKO59*$C$64*$C$66</f>
        <v>0</v>
      </c>
      <c r="LKQ66" s="1366">
        <f t="shared" ref="LKQ66" si="12419">LKQ59*$C$64*$C$66</f>
        <v>0</v>
      </c>
      <c r="LKS66" s="1366">
        <f t="shared" ref="LKS66" si="12420">LKS59*$C$64*$C$66</f>
        <v>0</v>
      </c>
      <c r="LKU66" s="1366">
        <f t="shared" ref="LKU66" si="12421">LKU59*$C$64*$C$66</f>
        <v>0</v>
      </c>
      <c r="LKW66" s="1366">
        <f t="shared" ref="LKW66" si="12422">LKW59*$C$64*$C$66</f>
        <v>0</v>
      </c>
      <c r="LKY66" s="1366">
        <f t="shared" ref="LKY66" si="12423">LKY59*$C$64*$C$66</f>
        <v>0</v>
      </c>
      <c r="LLA66" s="1366">
        <f t="shared" ref="LLA66" si="12424">LLA59*$C$64*$C$66</f>
        <v>0</v>
      </c>
      <c r="LLC66" s="1366">
        <f t="shared" ref="LLC66" si="12425">LLC59*$C$64*$C$66</f>
        <v>0</v>
      </c>
      <c r="LLE66" s="1366">
        <f t="shared" ref="LLE66" si="12426">LLE59*$C$64*$C$66</f>
        <v>0</v>
      </c>
      <c r="LLG66" s="1366">
        <f t="shared" ref="LLG66" si="12427">LLG59*$C$64*$C$66</f>
        <v>0</v>
      </c>
      <c r="LLI66" s="1366">
        <f t="shared" ref="LLI66" si="12428">LLI59*$C$64*$C$66</f>
        <v>0</v>
      </c>
      <c r="LLK66" s="1366">
        <f t="shared" ref="LLK66" si="12429">LLK59*$C$64*$C$66</f>
        <v>0</v>
      </c>
      <c r="LLM66" s="1366">
        <f t="shared" ref="LLM66" si="12430">LLM59*$C$64*$C$66</f>
        <v>0</v>
      </c>
      <c r="LLO66" s="1366">
        <f t="shared" ref="LLO66" si="12431">LLO59*$C$64*$C$66</f>
        <v>0</v>
      </c>
      <c r="LLQ66" s="1366">
        <f t="shared" ref="LLQ66" si="12432">LLQ59*$C$64*$C$66</f>
        <v>0</v>
      </c>
      <c r="LLS66" s="1366">
        <f t="shared" ref="LLS66" si="12433">LLS59*$C$64*$C$66</f>
        <v>0</v>
      </c>
      <c r="LLU66" s="1366">
        <f t="shared" ref="LLU66" si="12434">LLU59*$C$64*$C$66</f>
        <v>0</v>
      </c>
      <c r="LLW66" s="1366">
        <f t="shared" ref="LLW66" si="12435">LLW59*$C$64*$C$66</f>
        <v>0</v>
      </c>
      <c r="LLY66" s="1366">
        <f t="shared" ref="LLY66" si="12436">LLY59*$C$64*$C$66</f>
        <v>0</v>
      </c>
      <c r="LMA66" s="1366">
        <f t="shared" ref="LMA66" si="12437">LMA59*$C$64*$C$66</f>
        <v>0</v>
      </c>
      <c r="LMC66" s="1366">
        <f t="shared" ref="LMC66" si="12438">LMC59*$C$64*$C$66</f>
        <v>0</v>
      </c>
      <c r="LME66" s="1366">
        <f t="shared" ref="LME66" si="12439">LME59*$C$64*$C$66</f>
        <v>0</v>
      </c>
      <c r="LMG66" s="1366">
        <f t="shared" ref="LMG66" si="12440">LMG59*$C$64*$C$66</f>
        <v>0</v>
      </c>
      <c r="LMI66" s="1366">
        <f t="shared" ref="LMI66" si="12441">LMI59*$C$64*$C$66</f>
        <v>0</v>
      </c>
      <c r="LMK66" s="1366">
        <f t="shared" ref="LMK66" si="12442">LMK59*$C$64*$C$66</f>
        <v>0</v>
      </c>
      <c r="LMM66" s="1366">
        <f t="shared" ref="LMM66" si="12443">LMM59*$C$64*$C$66</f>
        <v>0</v>
      </c>
      <c r="LMO66" s="1366">
        <f t="shared" ref="LMO66" si="12444">LMO59*$C$64*$C$66</f>
        <v>0</v>
      </c>
      <c r="LMQ66" s="1366">
        <f t="shared" ref="LMQ66" si="12445">LMQ59*$C$64*$C$66</f>
        <v>0</v>
      </c>
      <c r="LMS66" s="1366">
        <f t="shared" ref="LMS66" si="12446">LMS59*$C$64*$C$66</f>
        <v>0</v>
      </c>
      <c r="LMU66" s="1366">
        <f t="shared" ref="LMU66" si="12447">LMU59*$C$64*$C$66</f>
        <v>0</v>
      </c>
      <c r="LMW66" s="1366">
        <f t="shared" ref="LMW66" si="12448">LMW59*$C$64*$C$66</f>
        <v>0</v>
      </c>
      <c r="LMY66" s="1366">
        <f t="shared" ref="LMY66" si="12449">LMY59*$C$64*$C$66</f>
        <v>0</v>
      </c>
      <c r="LNA66" s="1366">
        <f t="shared" ref="LNA66" si="12450">LNA59*$C$64*$C$66</f>
        <v>0</v>
      </c>
      <c r="LNC66" s="1366">
        <f t="shared" ref="LNC66" si="12451">LNC59*$C$64*$C$66</f>
        <v>0</v>
      </c>
      <c r="LNE66" s="1366">
        <f t="shared" ref="LNE66" si="12452">LNE59*$C$64*$C$66</f>
        <v>0</v>
      </c>
      <c r="LNG66" s="1366">
        <f t="shared" ref="LNG66" si="12453">LNG59*$C$64*$C$66</f>
        <v>0</v>
      </c>
      <c r="LNI66" s="1366">
        <f t="shared" ref="LNI66" si="12454">LNI59*$C$64*$C$66</f>
        <v>0</v>
      </c>
      <c r="LNK66" s="1366">
        <f t="shared" ref="LNK66" si="12455">LNK59*$C$64*$C$66</f>
        <v>0</v>
      </c>
      <c r="LNM66" s="1366">
        <f t="shared" ref="LNM66" si="12456">LNM59*$C$64*$C$66</f>
        <v>0</v>
      </c>
      <c r="LNO66" s="1366">
        <f t="shared" ref="LNO66" si="12457">LNO59*$C$64*$C$66</f>
        <v>0</v>
      </c>
      <c r="LNQ66" s="1366">
        <f t="shared" ref="LNQ66" si="12458">LNQ59*$C$64*$C$66</f>
        <v>0</v>
      </c>
      <c r="LNS66" s="1366">
        <f t="shared" ref="LNS66" si="12459">LNS59*$C$64*$C$66</f>
        <v>0</v>
      </c>
      <c r="LNU66" s="1366">
        <f t="shared" ref="LNU66" si="12460">LNU59*$C$64*$C$66</f>
        <v>0</v>
      </c>
      <c r="LNW66" s="1366">
        <f t="shared" ref="LNW66" si="12461">LNW59*$C$64*$C$66</f>
        <v>0</v>
      </c>
      <c r="LNY66" s="1366">
        <f t="shared" ref="LNY66" si="12462">LNY59*$C$64*$C$66</f>
        <v>0</v>
      </c>
      <c r="LOA66" s="1366">
        <f t="shared" ref="LOA66" si="12463">LOA59*$C$64*$C$66</f>
        <v>0</v>
      </c>
      <c r="LOC66" s="1366">
        <f t="shared" ref="LOC66" si="12464">LOC59*$C$64*$C$66</f>
        <v>0</v>
      </c>
      <c r="LOE66" s="1366">
        <f t="shared" ref="LOE66" si="12465">LOE59*$C$64*$C$66</f>
        <v>0</v>
      </c>
      <c r="LOG66" s="1366">
        <f t="shared" ref="LOG66" si="12466">LOG59*$C$64*$C$66</f>
        <v>0</v>
      </c>
      <c r="LOI66" s="1366">
        <f t="shared" ref="LOI66" si="12467">LOI59*$C$64*$C$66</f>
        <v>0</v>
      </c>
      <c r="LOK66" s="1366">
        <f t="shared" ref="LOK66" si="12468">LOK59*$C$64*$C$66</f>
        <v>0</v>
      </c>
      <c r="LOM66" s="1366">
        <f t="shared" ref="LOM66" si="12469">LOM59*$C$64*$C$66</f>
        <v>0</v>
      </c>
      <c r="LOO66" s="1366">
        <f t="shared" ref="LOO66" si="12470">LOO59*$C$64*$C$66</f>
        <v>0</v>
      </c>
      <c r="LOQ66" s="1366">
        <f t="shared" ref="LOQ66" si="12471">LOQ59*$C$64*$C$66</f>
        <v>0</v>
      </c>
      <c r="LOS66" s="1366">
        <f t="shared" ref="LOS66" si="12472">LOS59*$C$64*$C$66</f>
        <v>0</v>
      </c>
      <c r="LOU66" s="1366">
        <f t="shared" ref="LOU66" si="12473">LOU59*$C$64*$C$66</f>
        <v>0</v>
      </c>
      <c r="LOW66" s="1366">
        <f t="shared" ref="LOW66" si="12474">LOW59*$C$64*$C$66</f>
        <v>0</v>
      </c>
      <c r="LOY66" s="1366">
        <f t="shared" ref="LOY66" si="12475">LOY59*$C$64*$C$66</f>
        <v>0</v>
      </c>
      <c r="LPA66" s="1366">
        <f t="shared" ref="LPA66" si="12476">LPA59*$C$64*$C$66</f>
        <v>0</v>
      </c>
      <c r="LPC66" s="1366">
        <f t="shared" ref="LPC66" si="12477">LPC59*$C$64*$C$66</f>
        <v>0</v>
      </c>
      <c r="LPE66" s="1366">
        <f t="shared" ref="LPE66" si="12478">LPE59*$C$64*$C$66</f>
        <v>0</v>
      </c>
      <c r="LPG66" s="1366">
        <f t="shared" ref="LPG66" si="12479">LPG59*$C$64*$C$66</f>
        <v>0</v>
      </c>
      <c r="LPI66" s="1366">
        <f t="shared" ref="LPI66" si="12480">LPI59*$C$64*$C$66</f>
        <v>0</v>
      </c>
      <c r="LPK66" s="1366">
        <f t="shared" ref="LPK66" si="12481">LPK59*$C$64*$C$66</f>
        <v>0</v>
      </c>
      <c r="LPM66" s="1366">
        <f t="shared" ref="LPM66" si="12482">LPM59*$C$64*$C$66</f>
        <v>0</v>
      </c>
      <c r="LPO66" s="1366">
        <f t="shared" ref="LPO66" si="12483">LPO59*$C$64*$C$66</f>
        <v>0</v>
      </c>
      <c r="LPQ66" s="1366">
        <f t="shared" ref="LPQ66" si="12484">LPQ59*$C$64*$C$66</f>
        <v>0</v>
      </c>
      <c r="LPS66" s="1366">
        <f t="shared" ref="LPS66" si="12485">LPS59*$C$64*$C$66</f>
        <v>0</v>
      </c>
      <c r="LPU66" s="1366">
        <f t="shared" ref="LPU66" si="12486">LPU59*$C$64*$C$66</f>
        <v>0</v>
      </c>
      <c r="LPW66" s="1366">
        <f t="shared" ref="LPW66" si="12487">LPW59*$C$64*$C$66</f>
        <v>0</v>
      </c>
      <c r="LPY66" s="1366">
        <f t="shared" ref="LPY66" si="12488">LPY59*$C$64*$C$66</f>
        <v>0</v>
      </c>
      <c r="LQA66" s="1366">
        <f t="shared" ref="LQA66" si="12489">LQA59*$C$64*$C$66</f>
        <v>0</v>
      </c>
      <c r="LQC66" s="1366">
        <f t="shared" ref="LQC66" si="12490">LQC59*$C$64*$C$66</f>
        <v>0</v>
      </c>
      <c r="LQE66" s="1366">
        <f t="shared" ref="LQE66" si="12491">LQE59*$C$64*$C$66</f>
        <v>0</v>
      </c>
      <c r="LQG66" s="1366">
        <f t="shared" ref="LQG66" si="12492">LQG59*$C$64*$C$66</f>
        <v>0</v>
      </c>
      <c r="LQI66" s="1366">
        <f t="shared" ref="LQI66" si="12493">LQI59*$C$64*$C$66</f>
        <v>0</v>
      </c>
      <c r="LQK66" s="1366">
        <f t="shared" ref="LQK66" si="12494">LQK59*$C$64*$C$66</f>
        <v>0</v>
      </c>
      <c r="LQM66" s="1366">
        <f t="shared" ref="LQM66" si="12495">LQM59*$C$64*$C$66</f>
        <v>0</v>
      </c>
      <c r="LQO66" s="1366">
        <f t="shared" ref="LQO66" si="12496">LQO59*$C$64*$C$66</f>
        <v>0</v>
      </c>
      <c r="LQQ66" s="1366">
        <f t="shared" ref="LQQ66" si="12497">LQQ59*$C$64*$C$66</f>
        <v>0</v>
      </c>
      <c r="LQS66" s="1366">
        <f t="shared" ref="LQS66" si="12498">LQS59*$C$64*$C$66</f>
        <v>0</v>
      </c>
      <c r="LQU66" s="1366">
        <f t="shared" ref="LQU66" si="12499">LQU59*$C$64*$C$66</f>
        <v>0</v>
      </c>
      <c r="LQW66" s="1366">
        <f t="shared" ref="LQW66" si="12500">LQW59*$C$64*$C$66</f>
        <v>0</v>
      </c>
      <c r="LQY66" s="1366">
        <f t="shared" ref="LQY66" si="12501">LQY59*$C$64*$C$66</f>
        <v>0</v>
      </c>
      <c r="LRA66" s="1366">
        <f t="shared" ref="LRA66" si="12502">LRA59*$C$64*$C$66</f>
        <v>0</v>
      </c>
      <c r="LRC66" s="1366">
        <f t="shared" ref="LRC66" si="12503">LRC59*$C$64*$C$66</f>
        <v>0</v>
      </c>
      <c r="LRE66" s="1366">
        <f t="shared" ref="LRE66" si="12504">LRE59*$C$64*$C$66</f>
        <v>0</v>
      </c>
      <c r="LRG66" s="1366">
        <f t="shared" ref="LRG66" si="12505">LRG59*$C$64*$C$66</f>
        <v>0</v>
      </c>
      <c r="LRI66" s="1366">
        <f t="shared" ref="LRI66" si="12506">LRI59*$C$64*$C$66</f>
        <v>0</v>
      </c>
      <c r="LRK66" s="1366">
        <f t="shared" ref="LRK66" si="12507">LRK59*$C$64*$C$66</f>
        <v>0</v>
      </c>
      <c r="LRM66" s="1366">
        <f t="shared" ref="LRM66" si="12508">LRM59*$C$64*$C$66</f>
        <v>0</v>
      </c>
      <c r="LRO66" s="1366">
        <f t="shared" ref="LRO66" si="12509">LRO59*$C$64*$C$66</f>
        <v>0</v>
      </c>
      <c r="LRQ66" s="1366">
        <f t="shared" ref="LRQ66" si="12510">LRQ59*$C$64*$C$66</f>
        <v>0</v>
      </c>
      <c r="LRS66" s="1366">
        <f t="shared" ref="LRS66" si="12511">LRS59*$C$64*$C$66</f>
        <v>0</v>
      </c>
      <c r="LRU66" s="1366">
        <f t="shared" ref="LRU66" si="12512">LRU59*$C$64*$C$66</f>
        <v>0</v>
      </c>
      <c r="LRW66" s="1366">
        <f t="shared" ref="LRW66" si="12513">LRW59*$C$64*$C$66</f>
        <v>0</v>
      </c>
      <c r="LRY66" s="1366">
        <f t="shared" ref="LRY66" si="12514">LRY59*$C$64*$C$66</f>
        <v>0</v>
      </c>
      <c r="LSA66" s="1366">
        <f t="shared" ref="LSA66" si="12515">LSA59*$C$64*$C$66</f>
        <v>0</v>
      </c>
      <c r="LSC66" s="1366">
        <f t="shared" ref="LSC66" si="12516">LSC59*$C$64*$C$66</f>
        <v>0</v>
      </c>
      <c r="LSE66" s="1366">
        <f t="shared" ref="LSE66" si="12517">LSE59*$C$64*$C$66</f>
        <v>0</v>
      </c>
      <c r="LSG66" s="1366">
        <f t="shared" ref="LSG66" si="12518">LSG59*$C$64*$C$66</f>
        <v>0</v>
      </c>
      <c r="LSI66" s="1366">
        <f t="shared" ref="LSI66" si="12519">LSI59*$C$64*$C$66</f>
        <v>0</v>
      </c>
      <c r="LSK66" s="1366">
        <f t="shared" ref="LSK66" si="12520">LSK59*$C$64*$C$66</f>
        <v>0</v>
      </c>
      <c r="LSM66" s="1366">
        <f t="shared" ref="LSM66" si="12521">LSM59*$C$64*$C$66</f>
        <v>0</v>
      </c>
      <c r="LSO66" s="1366">
        <f t="shared" ref="LSO66" si="12522">LSO59*$C$64*$C$66</f>
        <v>0</v>
      </c>
      <c r="LSQ66" s="1366">
        <f t="shared" ref="LSQ66" si="12523">LSQ59*$C$64*$C$66</f>
        <v>0</v>
      </c>
      <c r="LSS66" s="1366">
        <f t="shared" ref="LSS66" si="12524">LSS59*$C$64*$C$66</f>
        <v>0</v>
      </c>
      <c r="LSU66" s="1366">
        <f t="shared" ref="LSU66" si="12525">LSU59*$C$64*$C$66</f>
        <v>0</v>
      </c>
      <c r="LSW66" s="1366">
        <f t="shared" ref="LSW66" si="12526">LSW59*$C$64*$C$66</f>
        <v>0</v>
      </c>
      <c r="LSY66" s="1366">
        <f t="shared" ref="LSY66" si="12527">LSY59*$C$64*$C$66</f>
        <v>0</v>
      </c>
      <c r="LTA66" s="1366">
        <f t="shared" ref="LTA66" si="12528">LTA59*$C$64*$C$66</f>
        <v>0</v>
      </c>
      <c r="LTC66" s="1366">
        <f t="shared" ref="LTC66" si="12529">LTC59*$C$64*$C$66</f>
        <v>0</v>
      </c>
      <c r="LTE66" s="1366">
        <f t="shared" ref="LTE66" si="12530">LTE59*$C$64*$C$66</f>
        <v>0</v>
      </c>
      <c r="LTG66" s="1366">
        <f t="shared" ref="LTG66" si="12531">LTG59*$C$64*$C$66</f>
        <v>0</v>
      </c>
      <c r="LTI66" s="1366">
        <f t="shared" ref="LTI66" si="12532">LTI59*$C$64*$C$66</f>
        <v>0</v>
      </c>
      <c r="LTK66" s="1366">
        <f t="shared" ref="LTK66" si="12533">LTK59*$C$64*$C$66</f>
        <v>0</v>
      </c>
      <c r="LTM66" s="1366">
        <f t="shared" ref="LTM66" si="12534">LTM59*$C$64*$C$66</f>
        <v>0</v>
      </c>
      <c r="LTO66" s="1366">
        <f t="shared" ref="LTO66" si="12535">LTO59*$C$64*$C$66</f>
        <v>0</v>
      </c>
      <c r="LTQ66" s="1366">
        <f t="shared" ref="LTQ66" si="12536">LTQ59*$C$64*$C$66</f>
        <v>0</v>
      </c>
      <c r="LTS66" s="1366">
        <f t="shared" ref="LTS66" si="12537">LTS59*$C$64*$C$66</f>
        <v>0</v>
      </c>
      <c r="LTU66" s="1366">
        <f t="shared" ref="LTU66" si="12538">LTU59*$C$64*$C$66</f>
        <v>0</v>
      </c>
      <c r="LTW66" s="1366">
        <f t="shared" ref="LTW66" si="12539">LTW59*$C$64*$C$66</f>
        <v>0</v>
      </c>
      <c r="LTY66" s="1366">
        <f t="shared" ref="LTY66" si="12540">LTY59*$C$64*$C$66</f>
        <v>0</v>
      </c>
      <c r="LUA66" s="1366">
        <f t="shared" ref="LUA66" si="12541">LUA59*$C$64*$C$66</f>
        <v>0</v>
      </c>
      <c r="LUC66" s="1366">
        <f t="shared" ref="LUC66" si="12542">LUC59*$C$64*$C$66</f>
        <v>0</v>
      </c>
      <c r="LUE66" s="1366">
        <f t="shared" ref="LUE66" si="12543">LUE59*$C$64*$C$66</f>
        <v>0</v>
      </c>
      <c r="LUG66" s="1366">
        <f t="shared" ref="LUG66" si="12544">LUG59*$C$64*$C$66</f>
        <v>0</v>
      </c>
      <c r="LUI66" s="1366">
        <f t="shared" ref="LUI66" si="12545">LUI59*$C$64*$C$66</f>
        <v>0</v>
      </c>
      <c r="LUK66" s="1366">
        <f t="shared" ref="LUK66" si="12546">LUK59*$C$64*$C$66</f>
        <v>0</v>
      </c>
      <c r="LUM66" s="1366">
        <f t="shared" ref="LUM66" si="12547">LUM59*$C$64*$C$66</f>
        <v>0</v>
      </c>
      <c r="LUO66" s="1366">
        <f t="shared" ref="LUO66" si="12548">LUO59*$C$64*$C$66</f>
        <v>0</v>
      </c>
      <c r="LUQ66" s="1366">
        <f t="shared" ref="LUQ66" si="12549">LUQ59*$C$64*$C$66</f>
        <v>0</v>
      </c>
      <c r="LUS66" s="1366">
        <f t="shared" ref="LUS66" si="12550">LUS59*$C$64*$C$66</f>
        <v>0</v>
      </c>
      <c r="LUU66" s="1366">
        <f t="shared" ref="LUU66" si="12551">LUU59*$C$64*$C$66</f>
        <v>0</v>
      </c>
      <c r="LUW66" s="1366">
        <f t="shared" ref="LUW66" si="12552">LUW59*$C$64*$C$66</f>
        <v>0</v>
      </c>
      <c r="LUY66" s="1366">
        <f t="shared" ref="LUY66" si="12553">LUY59*$C$64*$C$66</f>
        <v>0</v>
      </c>
      <c r="LVA66" s="1366">
        <f t="shared" ref="LVA66" si="12554">LVA59*$C$64*$C$66</f>
        <v>0</v>
      </c>
      <c r="LVC66" s="1366">
        <f t="shared" ref="LVC66" si="12555">LVC59*$C$64*$C$66</f>
        <v>0</v>
      </c>
      <c r="LVE66" s="1366">
        <f t="shared" ref="LVE66" si="12556">LVE59*$C$64*$C$66</f>
        <v>0</v>
      </c>
      <c r="LVG66" s="1366">
        <f t="shared" ref="LVG66" si="12557">LVG59*$C$64*$C$66</f>
        <v>0</v>
      </c>
      <c r="LVI66" s="1366">
        <f t="shared" ref="LVI66" si="12558">LVI59*$C$64*$C$66</f>
        <v>0</v>
      </c>
      <c r="LVK66" s="1366">
        <f t="shared" ref="LVK66" si="12559">LVK59*$C$64*$C$66</f>
        <v>0</v>
      </c>
      <c r="LVM66" s="1366">
        <f t="shared" ref="LVM66" si="12560">LVM59*$C$64*$C$66</f>
        <v>0</v>
      </c>
      <c r="LVO66" s="1366">
        <f t="shared" ref="LVO66" si="12561">LVO59*$C$64*$C$66</f>
        <v>0</v>
      </c>
      <c r="LVQ66" s="1366">
        <f t="shared" ref="LVQ66" si="12562">LVQ59*$C$64*$C$66</f>
        <v>0</v>
      </c>
      <c r="LVS66" s="1366">
        <f t="shared" ref="LVS66" si="12563">LVS59*$C$64*$C$66</f>
        <v>0</v>
      </c>
      <c r="LVU66" s="1366">
        <f t="shared" ref="LVU66" si="12564">LVU59*$C$64*$C$66</f>
        <v>0</v>
      </c>
      <c r="LVW66" s="1366">
        <f t="shared" ref="LVW66" si="12565">LVW59*$C$64*$C$66</f>
        <v>0</v>
      </c>
      <c r="LVY66" s="1366">
        <f t="shared" ref="LVY66" si="12566">LVY59*$C$64*$C$66</f>
        <v>0</v>
      </c>
      <c r="LWA66" s="1366">
        <f t="shared" ref="LWA66" si="12567">LWA59*$C$64*$C$66</f>
        <v>0</v>
      </c>
      <c r="LWC66" s="1366">
        <f t="shared" ref="LWC66" si="12568">LWC59*$C$64*$C$66</f>
        <v>0</v>
      </c>
      <c r="LWE66" s="1366">
        <f t="shared" ref="LWE66" si="12569">LWE59*$C$64*$C$66</f>
        <v>0</v>
      </c>
      <c r="LWG66" s="1366">
        <f t="shared" ref="LWG66" si="12570">LWG59*$C$64*$C$66</f>
        <v>0</v>
      </c>
      <c r="LWI66" s="1366">
        <f t="shared" ref="LWI66" si="12571">LWI59*$C$64*$C$66</f>
        <v>0</v>
      </c>
      <c r="LWK66" s="1366">
        <f t="shared" ref="LWK66" si="12572">LWK59*$C$64*$C$66</f>
        <v>0</v>
      </c>
      <c r="LWM66" s="1366">
        <f t="shared" ref="LWM66" si="12573">LWM59*$C$64*$C$66</f>
        <v>0</v>
      </c>
      <c r="LWO66" s="1366">
        <f t="shared" ref="LWO66" si="12574">LWO59*$C$64*$C$66</f>
        <v>0</v>
      </c>
      <c r="LWQ66" s="1366">
        <f t="shared" ref="LWQ66" si="12575">LWQ59*$C$64*$C$66</f>
        <v>0</v>
      </c>
      <c r="LWS66" s="1366">
        <f t="shared" ref="LWS66" si="12576">LWS59*$C$64*$C$66</f>
        <v>0</v>
      </c>
      <c r="LWU66" s="1366">
        <f t="shared" ref="LWU66" si="12577">LWU59*$C$64*$C$66</f>
        <v>0</v>
      </c>
      <c r="LWW66" s="1366">
        <f t="shared" ref="LWW66" si="12578">LWW59*$C$64*$C$66</f>
        <v>0</v>
      </c>
      <c r="LWY66" s="1366">
        <f t="shared" ref="LWY66" si="12579">LWY59*$C$64*$C$66</f>
        <v>0</v>
      </c>
      <c r="LXA66" s="1366">
        <f t="shared" ref="LXA66" si="12580">LXA59*$C$64*$C$66</f>
        <v>0</v>
      </c>
      <c r="LXC66" s="1366">
        <f t="shared" ref="LXC66" si="12581">LXC59*$C$64*$C$66</f>
        <v>0</v>
      </c>
      <c r="LXE66" s="1366">
        <f t="shared" ref="LXE66" si="12582">LXE59*$C$64*$C$66</f>
        <v>0</v>
      </c>
      <c r="LXG66" s="1366">
        <f t="shared" ref="LXG66" si="12583">LXG59*$C$64*$C$66</f>
        <v>0</v>
      </c>
      <c r="LXI66" s="1366">
        <f t="shared" ref="LXI66" si="12584">LXI59*$C$64*$C$66</f>
        <v>0</v>
      </c>
      <c r="LXK66" s="1366">
        <f t="shared" ref="LXK66" si="12585">LXK59*$C$64*$C$66</f>
        <v>0</v>
      </c>
      <c r="LXM66" s="1366">
        <f t="shared" ref="LXM66" si="12586">LXM59*$C$64*$C$66</f>
        <v>0</v>
      </c>
      <c r="LXO66" s="1366">
        <f t="shared" ref="LXO66" si="12587">LXO59*$C$64*$C$66</f>
        <v>0</v>
      </c>
      <c r="LXQ66" s="1366">
        <f t="shared" ref="LXQ66" si="12588">LXQ59*$C$64*$C$66</f>
        <v>0</v>
      </c>
      <c r="LXS66" s="1366">
        <f t="shared" ref="LXS66" si="12589">LXS59*$C$64*$C$66</f>
        <v>0</v>
      </c>
      <c r="LXU66" s="1366">
        <f t="shared" ref="LXU66" si="12590">LXU59*$C$64*$C$66</f>
        <v>0</v>
      </c>
      <c r="LXW66" s="1366">
        <f t="shared" ref="LXW66" si="12591">LXW59*$C$64*$C$66</f>
        <v>0</v>
      </c>
      <c r="LXY66" s="1366">
        <f t="shared" ref="LXY66" si="12592">LXY59*$C$64*$C$66</f>
        <v>0</v>
      </c>
      <c r="LYA66" s="1366">
        <f t="shared" ref="LYA66" si="12593">LYA59*$C$64*$C$66</f>
        <v>0</v>
      </c>
      <c r="LYC66" s="1366">
        <f t="shared" ref="LYC66" si="12594">LYC59*$C$64*$C$66</f>
        <v>0</v>
      </c>
      <c r="LYE66" s="1366">
        <f t="shared" ref="LYE66" si="12595">LYE59*$C$64*$C$66</f>
        <v>0</v>
      </c>
      <c r="LYG66" s="1366">
        <f t="shared" ref="LYG66" si="12596">LYG59*$C$64*$C$66</f>
        <v>0</v>
      </c>
      <c r="LYI66" s="1366">
        <f t="shared" ref="LYI66" si="12597">LYI59*$C$64*$C$66</f>
        <v>0</v>
      </c>
      <c r="LYK66" s="1366">
        <f t="shared" ref="LYK66" si="12598">LYK59*$C$64*$C$66</f>
        <v>0</v>
      </c>
      <c r="LYM66" s="1366">
        <f t="shared" ref="LYM66" si="12599">LYM59*$C$64*$C$66</f>
        <v>0</v>
      </c>
      <c r="LYO66" s="1366">
        <f t="shared" ref="LYO66" si="12600">LYO59*$C$64*$C$66</f>
        <v>0</v>
      </c>
      <c r="LYQ66" s="1366">
        <f t="shared" ref="LYQ66" si="12601">LYQ59*$C$64*$C$66</f>
        <v>0</v>
      </c>
      <c r="LYS66" s="1366">
        <f t="shared" ref="LYS66" si="12602">LYS59*$C$64*$C$66</f>
        <v>0</v>
      </c>
      <c r="LYU66" s="1366">
        <f t="shared" ref="LYU66" si="12603">LYU59*$C$64*$C$66</f>
        <v>0</v>
      </c>
      <c r="LYW66" s="1366">
        <f t="shared" ref="LYW66" si="12604">LYW59*$C$64*$C$66</f>
        <v>0</v>
      </c>
      <c r="LYY66" s="1366">
        <f t="shared" ref="LYY66" si="12605">LYY59*$C$64*$C$66</f>
        <v>0</v>
      </c>
      <c r="LZA66" s="1366">
        <f t="shared" ref="LZA66" si="12606">LZA59*$C$64*$C$66</f>
        <v>0</v>
      </c>
      <c r="LZC66" s="1366">
        <f t="shared" ref="LZC66" si="12607">LZC59*$C$64*$C$66</f>
        <v>0</v>
      </c>
      <c r="LZE66" s="1366">
        <f t="shared" ref="LZE66" si="12608">LZE59*$C$64*$C$66</f>
        <v>0</v>
      </c>
      <c r="LZG66" s="1366">
        <f t="shared" ref="LZG66" si="12609">LZG59*$C$64*$C$66</f>
        <v>0</v>
      </c>
      <c r="LZI66" s="1366">
        <f t="shared" ref="LZI66" si="12610">LZI59*$C$64*$C$66</f>
        <v>0</v>
      </c>
      <c r="LZK66" s="1366">
        <f t="shared" ref="LZK66" si="12611">LZK59*$C$64*$C$66</f>
        <v>0</v>
      </c>
      <c r="LZM66" s="1366">
        <f t="shared" ref="LZM66" si="12612">LZM59*$C$64*$C$66</f>
        <v>0</v>
      </c>
      <c r="LZO66" s="1366">
        <f t="shared" ref="LZO66" si="12613">LZO59*$C$64*$C$66</f>
        <v>0</v>
      </c>
      <c r="LZQ66" s="1366">
        <f t="shared" ref="LZQ66" si="12614">LZQ59*$C$64*$C$66</f>
        <v>0</v>
      </c>
      <c r="LZS66" s="1366">
        <f t="shared" ref="LZS66" si="12615">LZS59*$C$64*$C$66</f>
        <v>0</v>
      </c>
      <c r="LZU66" s="1366">
        <f t="shared" ref="LZU66" si="12616">LZU59*$C$64*$C$66</f>
        <v>0</v>
      </c>
      <c r="LZW66" s="1366">
        <f t="shared" ref="LZW66" si="12617">LZW59*$C$64*$C$66</f>
        <v>0</v>
      </c>
      <c r="LZY66" s="1366">
        <f t="shared" ref="LZY66" si="12618">LZY59*$C$64*$C$66</f>
        <v>0</v>
      </c>
      <c r="MAA66" s="1366">
        <f t="shared" ref="MAA66" si="12619">MAA59*$C$64*$C$66</f>
        <v>0</v>
      </c>
      <c r="MAC66" s="1366">
        <f t="shared" ref="MAC66" si="12620">MAC59*$C$64*$C$66</f>
        <v>0</v>
      </c>
      <c r="MAE66" s="1366">
        <f t="shared" ref="MAE66" si="12621">MAE59*$C$64*$C$66</f>
        <v>0</v>
      </c>
      <c r="MAG66" s="1366">
        <f t="shared" ref="MAG66" si="12622">MAG59*$C$64*$C$66</f>
        <v>0</v>
      </c>
      <c r="MAI66" s="1366">
        <f t="shared" ref="MAI66" si="12623">MAI59*$C$64*$C$66</f>
        <v>0</v>
      </c>
      <c r="MAK66" s="1366">
        <f t="shared" ref="MAK66" si="12624">MAK59*$C$64*$C$66</f>
        <v>0</v>
      </c>
      <c r="MAM66" s="1366">
        <f t="shared" ref="MAM66" si="12625">MAM59*$C$64*$C$66</f>
        <v>0</v>
      </c>
      <c r="MAO66" s="1366">
        <f t="shared" ref="MAO66" si="12626">MAO59*$C$64*$C$66</f>
        <v>0</v>
      </c>
      <c r="MAQ66" s="1366">
        <f t="shared" ref="MAQ66" si="12627">MAQ59*$C$64*$C$66</f>
        <v>0</v>
      </c>
      <c r="MAS66" s="1366">
        <f t="shared" ref="MAS66" si="12628">MAS59*$C$64*$C$66</f>
        <v>0</v>
      </c>
      <c r="MAU66" s="1366">
        <f t="shared" ref="MAU66" si="12629">MAU59*$C$64*$C$66</f>
        <v>0</v>
      </c>
      <c r="MAW66" s="1366">
        <f t="shared" ref="MAW66" si="12630">MAW59*$C$64*$C$66</f>
        <v>0</v>
      </c>
      <c r="MAY66" s="1366">
        <f t="shared" ref="MAY66" si="12631">MAY59*$C$64*$C$66</f>
        <v>0</v>
      </c>
      <c r="MBA66" s="1366">
        <f t="shared" ref="MBA66" si="12632">MBA59*$C$64*$C$66</f>
        <v>0</v>
      </c>
      <c r="MBC66" s="1366">
        <f t="shared" ref="MBC66" si="12633">MBC59*$C$64*$C$66</f>
        <v>0</v>
      </c>
      <c r="MBE66" s="1366">
        <f t="shared" ref="MBE66" si="12634">MBE59*$C$64*$C$66</f>
        <v>0</v>
      </c>
      <c r="MBG66" s="1366">
        <f t="shared" ref="MBG66" si="12635">MBG59*$C$64*$C$66</f>
        <v>0</v>
      </c>
      <c r="MBI66" s="1366">
        <f t="shared" ref="MBI66" si="12636">MBI59*$C$64*$C$66</f>
        <v>0</v>
      </c>
      <c r="MBK66" s="1366">
        <f t="shared" ref="MBK66" si="12637">MBK59*$C$64*$C$66</f>
        <v>0</v>
      </c>
      <c r="MBM66" s="1366">
        <f t="shared" ref="MBM66" si="12638">MBM59*$C$64*$C$66</f>
        <v>0</v>
      </c>
      <c r="MBO66" s="1366">
        <f t="shared" ref="MBO66" si="12639">MBO59*$C$64*$C$66</f>
        <v>0</v>
      </c>
      <c r="MBQ66" s="1366">
        <f t="shared" ref="MBQ66" si="12640">MBQ59*$C$64*$C$66</f>
        <v>0</v>
      </c>
      <c r="MBS66" s="1366">
        <f t="shared" ref="MBS66" si="12641">MBS59*$C$64*$C$66</f>
        <v>0</v>
      </c>
      <c r="MBU66" s="1366">
        <f t="shared" ref="MBU66" si="12642">MBU59*$C$64*$C$66</f>
        <v>0</v>
      </c>
      <c r="MBW66" s="1366">
        <f t="shared" ref="MBW66" si="12643">MBW59*$C$64*$C$66</f>
        <v>0</v>
      </c>
      <c r="MBY66" s="1366">
        <f t="shared" ref="MBY66" si="12644">MBY59*$C$64*$C$66</f>
        <v>0</v>
      </c>
      <c r="MCA66" s="1366">
        <f t="shared" ref="MCA66" si="12645">MCA59*$C$64*$C$66</f>
        <v>0</v>
      </c>
      <c r="MCC66" s="1366">
        <f t="shared" ref="MCC66" si="12646">MCC59*$C$64*$C$66</f>
        <v>0</v>
      </c>
      <c r="MCE66" s="1366">
        <f t="shared" ref="MCE66" si="12647">MCE59*$C$64*$C$66</f>
        <v>0</v>
      </c>
      <c r="MCG66" s="1366">
        <f t="shared" ref="MCG66" si="12648">MCG59*$C$64*$C$66</f>
        <v>0</v>
      </c>
      <c r="MCI66" s="1366">
        <f t="shared" ref="MCI66" si="12649">MCI59*$C$64*$C$66</f>
        <v>0</v>
      </c>
      <c r="MCK66" s="1366">
        <f t="shared" ref="MCK66" si="12650">MCK59*$C$64*$C$66</f>
        <v>0</v>
      </c>
      <c r="MCM66" s="1366">
        <f t="shared" ref="MCM66" si="12651">MCM59*$C$64*$C$66</f>
        <v>0</v>
      </c>
      <c r="MCO66" s="1366">
        <f t="shared" ref="MCO66" si="12652">MCO59*$C$64*$C$66</f>
        <v>0</v>
      </c>
      <c r="MCQ66" s="1366">
        <f t="shared" ref="MCQ66" si="12653">MCQ59*$C$64*$C$66</f>
        <v>0</v>
      </c>
      <c r="MCS66" s="1366">
        <f t="shared" ref="MCS66" si="12654">MCS59*$C$64*$C$66</f>
        <v>0</v>
      </c>
      <c r="MCU66" s="1366">
        <f t="shared" ref="MCU66" si="12655">MCU59*$C$64*$C$66</f>
        <v>0</v>
      </c>
      <c r="MCW66" s="1366">
        <f t="shared" ref="MCW66" si="12656">MCW59*$C$64*$C$66</f>
        <v>0</v>
      </c>
      <c r="MCY66" s="1366">
        <f t="shared" ref="MCY66" si="12657">MCY59*$C$64*$C$66</f>
        <v>0</v>
      </c>
      <c r="MDA66" s="1366">
        <f t="shared" ref="MDA66" si="12658">MDA59*$C$64*$C$66</f>
        <v>0</v>
      </c>
      <c r="MDC66" s="1366">
        <f t="shared" ref="MDC66" si="12659">MDC59*$C$64*$C$66</f>
        <v>0</v>
      </c>
      <c r="MDE66" s="1366">
        <f t="shared" ref="MDE66" si="12660">MDE59*$C$64*$C$66</f>
        <v>0</v>
      </c>
      <c r="MDG66" s="1366">
        <f t="shared" ref="MDG66" si="12661">MDG59*$C$64*$C$66</f>
        <v>0</v>
      </c>
      <c r="MDI66" s="1366">
        <f t="shared" ref="MDI66" si="12662">MDI59*$C$64*$C$66</f>
        <v>0</v>
      </c>
      <c r="MDK66" s="1366">
        <f t="shared" ref="MDK66" si="12663">MDK59*$C$64*$C$66</f>
        <v>0</v>
      </c>
      <c r="MDM66" s="1366">
        <f t="shared" ref="MDM66" si="12664">MDM59*$C$64*$C$66</f>
        <v>0</v>
      </c>
      <c r="MDO66" s="1366">
        <f t="shared" ref="MDO66" si="12665">MDO59*$C$64*$C$66</f>
        <v>0</v>
      </c>
      <c r="MDQ66" s="1366">
        <f t="shared" ref="MDQ66" si="12666">MDQ59*$C$64*$C$66</f>
        <v>0</v>
      </c>
      <c r="MDS66" s="1366">
        <f t="shared" ref="MDS66" si="12667">MDS59*$C$64*$C$66</f>
        <v>0</v>
      </c>
      <c r="MDU66" s="1366">
        <f t="shared" ref="MDU66" si="12668">MDU59*$C$64*$C$66</f>
        <v>0</v>
      </c>
      <c r="MDW66" s="1366">
        <f t="shared" ref="MDW66" si="12669">MDW59*$C$64*$C$66</f>
        <v>0</v>
      </c>
      <c r="MDY66" s="1366">
        <f t="shared" ref="MDY66" si="12670">MDY59*$C$64*$C$66</f>
        <v>0</v>
      </c>
      <c r="MEA66" s="1366">
        <f t="shared" ref="MEA66" si="12671">MEA59*$C$64*$C$66</f>
        <v>0</v>
      </c>
      <c r="MEC66" s="1366">
        <f t="shared" ref="MEC66" si="12672">MEC59*$C$64*$C$66</f>
        <v>0</v>
      </c>
      <c r="MEE66" s="1366">
        <f t="shared" ref="MEE66" si="12673">MEE59*$C$64*$C$66</f>
        <v>0</v>
      </c>
      <c r="MEG66" s="1366">
        <f t="shared" ref="MEG66" si="12674">MEG59*$C$64*$C$66</f>
        <v>0</v>
      </c>
      <c r="MEI66" s="1366">
        <f t="shared" ref="MEI66" si="12675">MEI59*$C$64*$C$66</f>
        <v>0</v>
      </c>
      <c r="MEK66" s="1366">
        <f t="shared" ref="MEK66" si="12676">MEK59*$C$64*$C$66</f>
        <v>0</v>
      </c>
      <c r="MEM66" s="1366">
        <f t="shared" ref="MEM66" si="12677">MEM59*$C$64*$C$66</f>
        <v>0</v>
      </c>
      <c r="MEO66" s="1366">
        <f t="shared" ref="MEO66" si="12678">MEO59*$C$64*$C$66</f>
        <v>0</v>
      </c>
      <c r="MEQ66" s="1366">
        <f t="shared" ref="MEQ66" si="12679">MEQ59*$C$64*$C$66</f>
        <v>0</v>
      </c>
      <c r="MES66" s="1366">
        <f t="shared" ref="MES66" si="12680">MES59*$C$64*$C$66</f>
        <v>0</v>
      </c>
      <c r="MEU66" s="1366">
        <f t="shared" ref="MEU66" si="12681">MEU59*$C$64*$C$66</f>
        <v>0</v>
      </c>
      <c r="MEW66" s="1366">
        <f t="shared" ref="MEW66" si="12682">MEW59*$C$64*$C$66</f>
        <v>0</v>
      </c>
      <c r="MEY66" s="1366">
        <f t="shared" ref="MEY66" si="12683">MEY59*$C$64*$C$66</f>
        <v>0</v>
      </c>
      <c r="MFA66" s="1366">
        <f t="shared" ref="MFA66" si="12684">MFA59*$C$64*$C$66</f>
        <v>0</v>
      </c>
      <c r="MFC66" s="1366">
        <f t="shared" ref="MFC66" si="12685">MFC59*$C$64*$C$66</f>
        <v>0</v>
      </c>
      <c r="MFE66" s="1366">
        <f t="shared" ref="MFE66" si="12686">MFE59*$C$64*$C$66</f>
        <v>0</v>
      </c>
      <c r="MFG66" s="1366">
        <f t="shared" ref="MFG66" si="12687">MFG59*$C$64*$C$66</f>
        <v>0</v>
      </c>
      <c r="MFI66" s="1366">
        <f t="shared" ref="MFI66" si="12688">MFI59*$C$64*$C$66</f>
        <v>0</v>
      </c>
      <c r="MFK66" s="1366">
        <f t="shared" ref="MFK66" si="12689">MFK59*$C$64*$C$66</f>
        <v>0</v>
      </c>
      <c r="MFM66" s="1366">
        <f t="shared" ref="MFM66" si="12690">MFM59*$C$64*$C$66</f>
        <v>0</v>
      </c>
      <c r="MFO66" s="1366">
        <f t="shared" ref="MFO66" si="12691">MFO59*$C$64*$C$66</f>
        <v>0</v>
      </c>
      <c r="MFQ66" s="1366">
        <f t="shared" ref="MFQ66" si="12692">MFQ59*$C$64*$C$66</f>
        <v>0</v>
      </c>
      <c r="MFS66" s="1366">
        <f t="shared" ref="MFS66" si="12693">MFS59*$C$64*$C$66</f>
        <v>0</v>
      </c>
      <c r="MFU66" s="1366">
        <f t="shared" ref="MFU66" si="12694">MFU59*$C$64*$C$66</f>
        <v>0</v>
      </c>
      <c r="MFW66" s="1366">
        <f t="shared" ref="MFW66" si="12695">MFW59*$C$64*$C$66</f>
        <v>0</v>
      </c>
      <c r="MFY66" s="1366">
        <f t="shared" ref="MFY66" si="12696">MFY59*$C$64*$C$66</f>
        <v>0</v>
      </c>
      <c r="MGA66" s="1366">
        <f t="shared" ref="MGA66" si="12697">MGA59*$C$64*$C$66</f>
        <v>0</v>
      </c>
      <c r="MGC66" s="1366">
        <f t="shared" ref="MGC66" si="12698">MGC59*$C$64*$C$66</f>
        <v>0</v>
      </c>
      <c r="MGE66" s="1366">
        <f t="shared" ref="MGE66" si="12699">MGE59*$C$64*$C$66</f>
        <v>0</v>
      </c>
      <c r="MGG66" s="1366">
        <f t="shared" ref="MGG66" si="12700">MGG59*$C$64*$C$66</f>
        <v>0</v>
      </c>
      <c r="MGI66" s="1366">
        <f t="shared" ref="MGI66" si="12701">MGI59*$C$64*$C$66</f>
        <v>0</v>
      </c>
      <c r="MGK66" s="1366">
        <f t="shared" ref="MGK66" si="12702">MGK59*$C$64*$C$66</f>
        <v>0</v>
      </c>
      <c r="MGM66" s="1366">
        <f t="shared" ref="MGM66" si="12703">MGM59*$C$64*$C$66</f>
        <v>0</v>
      </c>
      <c r="MGO66" s="1366">
        <f t="shared" ref="MGO66" si="12704">MGO59*$C$64*$C$66</f>
        <v>0</v>
      </c>
      <c r="MGQ66" s="1366">
        <f t="shared" ref="MGQ66" si="12705">MGQ59*$C$64*$C$66</f>
        <v>0</v>
      </c>
      <c r="MGS66" s="1366">
        <f t="shared" ref="MGS66" si="12706">MGS59*$C$64*$C$66</f>
        <v>0</v>
      </c>
      <c r="MGU66" s="1366">
        <f t="shared" ref="MGU66" si="12707">MGU59*$C$64*$C$66</f>
        <v>0</v>
      </c>
      <c r="MGW66" s="1366">
        <f t="shared" ref="MGW66" si="12708">MGW59*$C$64*$C$66</f>
        <v>0</v>
      </c>
      <c r="MGY66" s="1366">
        <f t="shared" ref="MGY66" si="12709">MGY59*$C$64*$C$66</f>
        <v>0</v>
      </c>
      <c r="MHA66" s="1366">
        <f t="shared" ref="MHA66" si="12710">MHA59*$C$64*$C$66</f>
        <v>0</v>
      </c>
      <c r="MHC66" s="1366">
        <f t="shared" ref="MHC66" si="12711">MHC59*$C$64*$C$66</f>
        <v>0</v>
      </c>
      <c r="MHE66" s="1366">
        <f t="shared" ref="MHE66" si="12712">MHE59*$C$64*$C$66</f>
        <v>0</v>
      </c>
      <c r="MHG66" s="1366">
        <f t="shared" ref="MHG66" si="12713">MHG59*$C$64*$C$66</f>
        <v>0</v>
      </c>
      <c r="MHI66" s="1366">
        <f t="shared" ref="MHI66" si="12714">MHI59*$C$64*$C$66</f>
        <v>0</v>
      </c>
      <c r="MHK66" s="1366">
        <f t="shared" ref="MHK66" si="12715">MHK59*$C$64*$C$66</f>
        <v>0</v>
      </c>
      <c r="MHM66" s="1366">
        <f t="shared" ref="MHM66" si="12716">MHM59*$C$64*$C$66</f>
        <v>0</v>
      </c>
      <c r="MHO66" s="1366">
        <f t="shared" ref="MHO66" si="12717">MHO59*$C$64*$C$66</f>
        <v>0</v>
      </c>
      <c r="MHQ66" s="1366">
        <f t="shared" ref="MHQ66" si="12718">MHQ59*$C$64*$C$66</f>
        <v>0</v>
      </c>
      <c r="MHS66" s="1366">
        <f t="shared" ref="MHS66" si="12719">MHS59*$C$64*$C$66</f>
        <v>0</v>
      </c>
      <c r="MHU66" s="1366">
        <f t="shared" ref="MHU66" si="12720">MHU59*$C$64*$C$66</f>
        <v>0</v>
      </c>
      <c r="MHW66" s="1366">
        <f t="shared" ref="MHW66" si="12721">MHW59*$C$64*$C$66</f>
        <v>0</v>
      </c>
      <c r="MHY66" s="1366">
        <f t="shared" ref="MHY66" si="12722">MHY59*$C$64*$C$66</f>
        <v>0</v>
      </c>
      <c r="MIA66" s="1366">
        <f t="shared" ref="MIA66" si="12723">MIA59*$C$64*$C$66</f>
        <v>0</v>
      </c>
      <c r="MIC66" s="1366">
        <f t="shared" ref="MIC66" si="12724">MIC59*$C$64*$C$66</f>
        <v>0</v>
      </c>
      <c r="MIE66" s="1366">
        <f t="shared" ref="MIE66" si="12725">MIE59*$C$64*$C$66</f>
        <v>0</v>
      </c>
      <c r="MIG66" s="1366">
        <f t="shared" ref="MIG66" si="12726">MIG59*$C$64*$C$66</f>
        <v>0</v>
      </c>
      <c r="MII66" s="1366">
        <f t="shared" ref="MII66" si="12727">MII59*$C$64*$C$66</f>
        <v>0</v>
      </c>
      <c r="MIK66" s="1366">
        <f t="shared" ref="MIK66" si="12728">MIK59*$C$64*$C$66</f>
        <v>0</v>
      </c>
      <c r="MIM66" s="1366">
        <f t="shared" ref="MIM66" si="12729">MIM59*$C$64*$C$66</f>
        <v>0</v>
      </c>
      <c r="MIO66" s="1366">
        <f t="shared" ref="MIO66" si="12730">MIO59*$C$64*$C$66</f>
        <v>0</v>
      </c>
      <c r="MIQ66" s="1366">
        <f t="shared" ref="MIQ66" si="12731">MIQ59*$C$64*$C$66</f>
        <v>0</v>
      </c>
      <c r="MIS66" s="1366">
        <f t="shared" ref="MIS66" si="12732">MIS59*$C$64*$C$66</f>
        <v>0</v>
      </c>
      <c r="MIU66" s="1366">
        <f t="shared" ref="MIU66" si="12733">MIU59*$C$64*$C$66</f>
        <v>0</v>
      </c>
      <c r="MIW66" s="1366">
        <f t="shared" ref="MIW66" si="12734">MIW59*$C$64*$C$66</f>
        <v>0</v>
      </c>
      <c r="MIY66" s="1366">
        <f t="shared" ref="MIY66" si="12735">MIY59*$C$64*$C$66</f>
        <v>0</v>
      </c>
      <c r="MJA66" s="1366">
        <f t="shared" ref="MJA66" si="12736">MJA59*$C$64*$C$66</f>
        <v>0</v>
      </c>
      <c r="MJC66" s="1366">
        <f t="shared" ref="MJC66" si="12737">MJC59*$C$64*$C$66</f>
        <v>0</v>
      </c>
      <c r="MJE66" s="1366">
        <f t="shared" ref="MJE66" si="12738">MJE59*$C$64*$C$66</f>
        <v>0</v>
      </c>
      <c r="MJG66" s="1366">
        <f t="shared" ref="MJG66" si="12739">MJG59*$C$64*$C$66</f>
        <v>0</v>
      </c>
      <c r="MJI66" s="1366">
        <f t="shared" ref="MJI66" si="12740">MJI59*$C$64*$C$66</f>
        <v>0</v>
      </c>
      <c r="MJK66" s="1366">
        <f t="shared" ref="MJK66" si="12741">MJK59*$C$64*$C$66</f>
        <v>0</v>
      </c>
      <c r="MJM66" s="1366">
        <f t="shared" ref="MJM66" si="12742">MJM59*$C$64*$C$66</f>
        <v>0</v>
      </c>
      <c r="MJO66" s="1366">
        <f t="shared" ref="MJO66" si="12743">MJO59*$C$64*$C$66</f>
        <v>0</v>
      </c>
      <c r="MJQ66" s="1366">
        <f t="shared" ref="MJQ66" si="12744">MJQ59*$C$64*$C$66</f>
        <v>0</v>
      </c>
      <c r="MJS66" s="1366">
        <f t="shared" ref="MJS66" si="12745">MJS59*$C$64*$C$66</f>
        <v>0</v>
      </c>
      <c r="MJU66" s="1366">
        <f t="shared" ref="MJU66" si="12746">MJU59*$C$64*$C$66</f>
        <v>0</v>
      </c>
      <c r="MJW66" s="1366">
        <f t="shared" ref="MJW66" si="12747">MJW59*$C$64*$C$66</f>
        <v>0</v>
      </c>
      <c r="MJY66" s="1366">
        <f t="shared" ref="MJY66" si="12748">MJY59*$C$64*$C$66</f>
        <v>0</v>
      </c>
      <c r="MKA66" s="1366">
        <f t="shared" ref="MKA66" si="12749">MKA59*$C$64*$C$66</f>
        <v>0</v>
      </c>
      <c r="MKC66" s="1366">
        <f t="shared" ref="MKC66" si="12750">MKC59*$C$64*$C$66</f>
        <v>0</v>
      </c>
      <c r="MKE66" s="1366">
        <f t="shared" ref="MKE66" si="12751">MKE59*$C$64*$C$66</f>
        <v>0</v>
      </c>
      <c r="MKG66" s="1366">
        <f t="shared" ref="MKG66" si="12752">MKG59*$C$64*$C$66</f>
        <v>0</v>
      </c>
      <c r="MKI66" s="1366">
        <f t="shared" ref="MKI66" si="12753">MKI59*$C$64*$C$66</f>
        <v>0</v>
      </c>
      <c r="MKK66" s="1366">
        <f t="shared" ref="MKK66" si="12754">MKK59*$C$64*$C$66</f>
        <v>0</v>
      </c>
      <c r="MKM66" s="1366">
        <f t="shared" ref="MKM66" si="12755">MKM59*$C$64*$C$66</f>
        <v>0</v>
      </c>
      <c r="MKO66" s="1366">
        <f t="shared" ref="MKO66" si="12756">MKO59*$C$64*$C$66</f>
        <v>0</v>
      </c>
      <c r="MKQ66" s="1366">
        <f t="shared" ref="MKQ66" si="12757">MKQ59*$C$64*$C$66</f>
        <v>0</v>
      </c>
      <c r="MKS66" s="1366">
        <f t="shared" ref="MKS66" si="12758">MKS59*$C$64*$C$66</f>
        <v>0</v>
      </c>
      <c r="MKU66" s="1366">
        <f t="shared" ref="MKU66" si="12759">MKU59*$C$64*$C$66</f>
        <v>0</v>
      </c>
      <c r="MKW66" s="1366">
        <f t="shared" ref="MKW66" si="12760">MKW59*$C$64*$C$66</f>
        <v>0</v>
      </c>
      <c r="MKY66" s="1366">
        <f t="shared" ref="MKY66" si="12761">MKY59*$C$64*$C$66</f>
        <v>0</v>
      </c>
      <c r="MLA66" s="1366">
        <f t="shared" ref="MLA66" si="12762">MLA59*$C$64*$C$66</f>
        <v>0</v>
      </c>
      <c r="MLC66" s="1366">
        <f t="shared" ref="MLC66" si="12763">MLC59*$C$64*$C$66</f>
        <v>0</v>
      </c>
      <c r="MLE66" s="1366">
        <f t="shared" ref="MLE66" si="12764">MLE59*$C$64*$C$66</f>
        <v>0</v>
      </c>
      <c r="MLG66" s="1366">
        <f t="shared" ref="MLG66" si="12765">MLG59*$C$64*$C$66</f>
        <v>0</v>
      </c>
      <c r="MLI66" s="1366">
        <f t="shared" ref="MLI66" si="12766">MLI59*$C$64*$C$66</f>
        <v>0</v>
      </c>
      <c r="MLK66" s="1366">
        <f t="shared" ref="MLK66" si="12767">MLK59*$C$64*$C$66</f>
        <v>0</v>
      </c>
      <c r="MLM66" s="1366">
        <f t="shared" ref="MLM66" si="12768">MLM59*$C$64*$C$66</f>
        <v>0</v>
      </c>
      <c r="MLO66" s="1366">
        <f t="shared" ref="MLO66" si="12769">MLO59*$C$64*$C$66</f>
        <v>0</v>
      </c>
      <c r="MLQ66" s="1366">
        <f t="shared" ref="MLQ66" si="12770">MLQ59*$C$64*$C$66</f>
        <v>0</v>
      </c>
      <c r="MLS66" s="1366">
        <f t="shared" ref="MLS66" si="12771">MLS59*$C$64*$C$66</f>
        <v>0</v>
      </c>
      <c r="MLU66" s="1366">
        <f t="shared" ref="MLU66" si="12772">MLU59*$C$64*$C$66</f>
        <v>0</v>
      </c>
      <c r="MLW66" s="1366">
        <f t="shared" ref="MLW66" si="12773">MLW59*$C$64*$C$66</f>
        <v>0</v>
      </c>
      <c r="MLY66" s="1366">
        <f t="shared" ref="MLY66" si="12774">MLY59*$C$64*$C$66</f>
        <v>0</v>
      </c>
      <c r="MMA66" s="1366">
        <f t="shared" ref="MMA66" si="12775">MMA59*$C$64*$C$66</f>
        <v>0</v>
      </c>
      <c r="MMC66" s="1366">
        <f t="shared" ref="MMC66" si="12776">MMC59*$C$64*$C$66</f>
        <v>0</v>
      </c>
      <c r="MME66" s="1366">
        <f t="shared" ref="MME66" si="12777">MME59*$C$64*$C$66</f>
        <v>0</v>
      </c>
      <c r="MMG66" s="1366">
        <f t="shared" ref="MMG66" si="12778">MMG59*$C$64*$C$66</f>
        <v>0</v>
      </c>
      <c r="MMI66" s="1366">
        <f t="shared" ref="MMI66" si="12779">MMI59*$C$64*$C$66</f>
        <v>0</v>
      </c>
      <c r="MMK66" s="1366">
        <f t="shared" ref="MMK66" si="12780">MMK59*$C$64*$C$66</f>
        <v>0</v>
      </c>
      <c r="MMM66" s="1366">
        <f t="shared" ref="MMM66" si="12781">MMM59*$C$64*$C$66</f>
        <v>0</v>
      </c>
      <c r="MMO66" s="1366">
        <f t="shared" ref="MMO66" si="12782">MMO59*$C$64*$C$66</f>
        <v>0</v>
      </c>
      <c r="MMQ66" s="1366">
        <f t="shared" ref="MMQ66" si="12783">MMQ59*$C$64*$C$66</f>
        <v>0</v>
      </c>
      <c r="MMS66" s="1366">
        <f t="shared" ref="MMS66" si="12784">MMS59*$C$64*$C$66</f>
        <v>0</v>
      </c>
      <c r="MMU66" s="1366">
        <f t="shared" ref="MMU66" si="12785">MMU59*$C$64*$C$66</f>
        <v>0</v>
      </c>
      <c r="MMW66" s="1366">
        <f t="shared" ref="MMW66" si="12786">MMW59*$C$64*$C$66</f>
        <v>0</v>
      </c>
      <c r="MMY66" s="1366">
        <f t="shared" ref="MMY66" si="12787">MMY59*$C$64*$C$66</f>
        <v>0</v>
      </c>
      <c r="MNA66" s="1366">
        <f t="shared" ref="MNA66" si="12788">MNA59*$C$64*$C$66</f>
        <v>0</v>
      </c>
      <c r="MNC66" s="1366">
        <f t="shared" ref="MNC66" si="12789">MNC59*$C$64*$C$66</f>
        <v>0</v>
      </c>
      <c r="MNE66" s="1366">
        <f t="shared" ref="MNE66" si="12790">MNE59*$C$64*$C$66</f>
        <v>0</v>
      </c>
      <c r="MNG66" s="1366">
        <f t="shared" ref="MNG66" si="12791">MNG59*$C$64*$C$66</f>
        <v>0</v>
      </c>
      <c r="MNI66" s="1366">
        <f t="shared" ref="MNI66" si="12792">MNI59*$C$64*$C$66</f>
        <v>0</v>
      </c>
      <c r="MNK66" s="1366">
        <f t="shared" ref="MNK66" si="12793">MNK59*$C$64*$C$66</f>
        <v>0</v>
      </c>
      <c r="MNM66" s="1366">
        <f t="shared" ref="MNM66" si="12794">MNM59*$C$64*$C$66</f>
        <v>0</v>
      </c>
      <c r="MNO66" s="1366">
        <f t="shared" ref="MNO66" si="12795">MNO59*$C$64*$C$66</f>
        <v>0</v>
      </c>
      <c r="MNQ66" s="1366">
        <f t="shared" ref="MNQ66" si="12796">MNQ59*$C$64*$C$66</f>
        <v>0</v>
      </c>
      <c r="MNS66" s="1366">
        <f t="shared" ref="MNS66" si="12797">MNS59*$C$64*$C$66</f>
        <v>0</v>
      </c>
      <c r="MNU66" s="1366">
        <f t="shared" ref="MNU66" si="12798">MNU59*$C$64*$C$66</f>
        <v>0</v>
      </c>
      <c r="MNW66" s="1366">
        <f t="shared" ref="MNW66" si="12799">MNW59*$C$64*$C$66</f>
        <v>0</v>
      </c>
      <c r="MNY66" s="1366">
        <f t="shared" ref="MNY66" si="12800">MNY59*$C$64*$C$66</f>
        <v>0</v>
      </c>
      <c r="MOA66" s="1366">
        <f t="shared" ref="MOA66" si="12801">MOA59*$C$64*$C$66</f>
        <v>0</v>
      </c>
      <c r="MOC66" s="1366">
        <f t="shared" ref="MOC66" si="12802">MOC59*$C$64*$C$66</f>
        <v>0</v>
      </c>
      <c r="MOE66" s="1366">
        <f t="shared" ref="MOE66" si="12803">MOE59*$C$64*$C$66</f>
        <v>0</v>
      </c>
      <c r="MOG66" s="1366">
        <f t="shared" ref="MOG66" si="12804">MOG59*$C$64*$C$66</f>
        <v>0</v>
      </c>
      <c r="MOI66" s="1366">
        <f t="shared" ref="MOI66" si="12805">MOI59*$C$64*$C$66</f>
        <v>0</v>
      </c>
      <c r="MOK66" s="1366">
        <f t="shared" ref="MOK66" si="12806">MOK59*$C$64*$C$66</f>
        <v>0</v>
      </c>
      <c r="MOM66" s="1366">
        <f t="shared" ref="MOM66" si="12807">MOM59*$C$64*$C$66</f>
        <v>0</v>
      </c>
      <c r="MOO66" s="1366">
        <f t="shared" ref="MOO66" si="12808">MOO59*$C$64*$C$66</f>
        <v>0</v>
      </c>
      <c r="MOQ66" s="1366">
        <f t="shared" ref="MOQ66" si="12809">MOQ59*$C$64*$C$66</f>
        <v>0</v>
      </c>
      <c r="MOS66" s="1366">
        <f t="shared" ref="MOS66" si="12810">MOS59*$C$64*$C$66</f>
        <v>0</v>
      </c>
      <c r="MOU66" s="1366">
        <f t="shared" ref="MOU66" si="12811">MOU59*$C$64*$C$66</f>
        <v>0</v>
      </c>
      <c r="MOW66" s="1366">
        <f t="shared" ref="MOW66" si="12812">MOW59*$C$64*$C$66</f>
        <v>0</v>
      </c>
      <c r="MOY66" s="1366">
        <f t="shared" ref="MOY66" si="12813">MOY59*$C$64*$C$66</f>
        <v>0</v>
      </c>
      <c r="MPA66" s="1366">
        <f t="shared" ref="MPA66" si="12814">MPA59*$C$64*$C$66</f>
        <v>0</v>
      </c>
      <c r="MPC66" s="1366">
        <f t="shared" ref="MPC66" si="12815">MPC59*$C$64*$C$66</f>
        <v>0</v>
      </c>
      <c r="MPE66" s="1366">
        <f t="shared" ref="MPE66" si="12816">MPE59*$C$64*$C$66</f>
        <v>0</v>
      </c>
      <c r="MPG66" s="1366">
        <f t="shared" ref="MPG66" si="12817">MPG59*$C$64*$C$66</f>
        <v>0</v>
      </c>
      <c r="MPI66" s="1366">
        <f t="shared" ref="MPI66" si="12818">MPI59*$C$64*$C$66</f>
        <v>0</v>
      </c>
      <c r="MPK66" s="1366">
        <f t="shared" ref="MPK66" si="12819">MPK59*$C$64*$C$66</f>
        <v>0</v>
      </c>
      <c r="MPM66" s="1366">
        <f t="shared" ref="MPM66" si="12820">MPM59*$C$64*$C$66</f>
        <v>0</v>
      </c>
      <c r="MPO66" s="1366">
        <f t="shared" ref="MPO66" si="12821">MPO59*$C$64*$C$66</f>
        <v>0</v>
      </c>
      <c r="MPQ66" s="1366">
        <f t="shared" ref="MPQ66" si="12822">MPQ59*$C$64*$C$66</f>
        <v>0</v>
      </c>
      <c r="MPS66" s="1366">
        <f t="shared" ref="MPS66" si="12823">MPS59*$C$64*$C$66</f>
        <v>0</v>
      </c>
      <c r="MPU66" s="1366">
        <f t="shared" ref="MPU66" si="12824">MPU59*$C$64*$C$66</f>
        <v>0</v>
      </c>
      <c r="MPW66" s="1366">
        <f t="shared" ref="MPW66" si="12825">MPW59*$C$64*$C$66</f>
        <v>0</v>
      </c>
      <c r="MPY66" s="1366">
        <f t="shared" ref="MPY66" si="12826">MPY59*$C$64*$C$66</f>
        <v>0</v>
      </c>
      <c r="MQA66" s="1366">
        <f t="shared" ref="MQA66" si="12827">MQA59*$C$64*$C$66</f>
        <v>0</v>
      </c>
      <c r="MQC66" s="1366">
        <f t="shared" ref="MQC66" si="12828">MQC59*$C$64*$C$66</f>
        <v>0</v>
      </c>
      <c r="MQE66" s="1366">
        <f t="shared" ref="MQE66" si="12829">MQE59*$C$64*$C$66</f>
        <v>0</v>
      </c>
      <c r="MQG66" s="1366">
        <f t="shared" ref="MQG66" si="12830">MQG59*$C$64*$C$66</f>
        <v>0</v>
      </c>
      <c r="MQI66" s="1366">
        <f t="shared" ref="MQI66" si="12831">MQI59*$C$64*$C$66</f>
        <v>0</v>
      </c>
      <c r="MQK66" s="1366">
        <f t="shared" ref="MQK66" si="12832">MQK59*$C$64*$C$66</f>
        <v>0</v>
      </c>
      <c r="MQM66" s="1366">
        <f t="shared" ref="MQM66" si="12833">MQM59*$C$64*$C$66</f>
        <v>0</v>
      </c>
      <c r="MQO66" s="1366">
        <f t="shared" ref="MQO66" si="12834">MQO59*$C$64*$C$66</f>
        <v>0</v>
      </c>
      <c r="MQQ66" s="1366">
        <f t="shared" ref="MQQ66" si="12835">MQQ59*$C$64*$C$66</f>
        <v>0</v>
      </c>
      <c r="MQS66" s="1366">
        <f t="shared" ref="MQS66" si="12836">MQS59*$C$64*$C$66</f>
        <v>0</v>
      </c>
      <c r="MQU66" s="1366">
        <f t="shared" ref="MQU66" si="12837">MQU59*$C$64*$C$66</f>
        <v>0</v>
      </c>
      <c r="MQW66" s="1366">
        <f t="shared" ref="MQW66" si="12838">MQW59*$C$64*$C$66</f>
        <v>0</v>
      </c>
      <c r="MQY66" s="1366">
        <f t="shared" ref="MQY66" si="12839">MQY59*$C$64*$C$66</f>
        <v>0</v>
      </c>
      <c r="MRA66" s="1366">
        <f t="shared" ref="MRA66" si="12840">MRA59*$C$64*$C$66</f>
        <v>0</v>
      </c>
      <c r="MRC66" s="1366">
        <f t="shared" ref="MRC66" si="12841">MRC59*$C$64*$C$66</f>
        <v>0</v>
      </c>
      <c r="MRE66" s="1366">
        <f t="shared" ref="MRE66" si="12842">MRE59*$C$64*$C$66</f>
        <v>0</v>
      </c>
      <c r="MRG66" s="1366">
        <f t="shared" ref="MRG66" si="12843">MRG59*$C$64*$C$66</f>
        <v>0</v>
      </c>
      <c r="MRI66" s="1366">
        <f t="shared" ref="MRI66" si="12844">MRI59*$C$64*$C$66</f>
        <v>0</v>
      </c>
      <c r="MRK66" s="1366">
        <f t="shared" ref="MRK66" si="12845">MRK59*$C$64*$C$66</f>
        <v>0</v>
      </c>
      <c r="MRM66" s="1366">
        <f t="shared" ref="MRM66" si="12846">MRM59*$C$64*$C$66</f>
        <v>0</v>
      </c>
      <c r="MRO66" s="1366">
        <f t="shared" ref="MRO66" si="12847">MRO59*$C$64*$C$66</f>
        <v>0</v>
      </c>
      <c r="MRQ66" s="1366">
        <f t="shared" ref="MRQ66" si="12848">MRQ59*$C$64*$C$66</f>
        <v>0</v>
      </c>
      <c r="MRS66" s="1366">
        <f t="shared" ref="MRS66" si="12849">MRS59*$C$64*$C$66</f>
        <v>0</v>
      </c>
      <c r="MRU66" s="1366">
        <f t="shared" ref="MRU66" si="12850">MRU59*$C$64*$C$66</f>
        <v>0</v>
      </c>
      <c r="MRW66" s="1366">
        <f t="shared" ref="MRW66" si="12851">MRW59*$C$64*$C$66</f>
        <v>0</v>
      </c>
      <c r="MRY66" s="1366">
        <f t="shared" ref="MRY66" si="12852">MRY59*$C$64*$C$66</f>
        <v>0</v>
      </c>
      <c r="MSA66" s="1366">
        <f t="shared" ref="MSA66" si="12853">MSA59*$C$64*$C$66</f>
        <v>0</v>
      </c>
      <c r="MSC66" s="1366">
        <f t="shared" ref="MSC66" si="12854">MSC59*$C$64*$C$66</f>
        <v>0</v>
      </c>
      <c r="MSE66" s="1366">
        <f t="shared" ref="MSE66" si="12855">MSE59*$C$64*$C$66</f>
        <v>0</v>
      </c>
      <c r="MSG66" s="1366">
        <f t="shared" ref="MSG66" si="12856">MSG59*$C$64*$C$66</f>
        <v>0</v>
      </c>
      <c r="MSI66" s="1366">
        <f t="shared" ref="MSI66" si="12857">MSI59*$C$64*$C$66</f>
        <v>0</v>
      </c>
      <c r="MSK66" s="1366">
        <f t="shared" ref="MSK66" si="12858">MSK59*$C$64*$C$66</f>
        <v>0</v>
      </c>
      <c r="MSM66" s="1366">
        <f t="shared" ref="MSM66" si="12859">MSM59*$C$64*$C$66</f>
        <v>0</v>
      </c>
      <c r="MSO66" s="1366">
        <f t="shared" ref="MSO66" si="12860">MSO59*$C$64*$C$66</f>
        <v>0</v>
      </c>
      <c r="MSQ66" s="1366">
        <f t="shared" ref="MSQ66" si="12861">MSQ59*$C$64*$C$66</f>
        <v>0</v>
      </c>
      <c r="MSS66" s="1366">
        <f t="shared" ref="MSS66" si="12862">MSS59*$C$64*$C$66</f>
        <v>0</v>
      </c>
      <c r="MSU66" s="1366">
        <f t="shared" ref="MSU66" si="12863">MSU59*$C$64*$C$66</f>
        <v>0</v>
      </c>
      <c r="MSW66" s="1366">
        <f t="shared" ref="MSW66" si="12864">MSW59*$C$64*$C$66</f>
        <v>0</v>
      </c>
      <c r="MSY66" s="1366">
        <f t="shared" ref="MSY66" si="12865">MSY59*$C$64*$C$66</f>
        <v>0</v>
      </c>
      <c r="MTA66" s="1366">
        <f t="shared" ref="MTA66" si="12866">MTA59*$C$64*$C$66</f>
        <v>0</v>
      </c>
      <c r="MTC66" s="1366">
        <f t="shared" ref="MTC66" si="12867">MTC59*$C$64*$C$66</f>
        <v>0</v>
      </c>
      <c r="MTE66" s="1366">
        <f t="shared" ref="MTE66" si="12868">MTE59*$C$64*$C$66</f>
        <v>0</v>
      </c>
      <c r="MTG66" s="1366">
        <f t="shared" ref="MTG66" si="12869">MTG59*$C$64*$C$66</f>
        <v>0</v>
      </c>
      <c r="MTI66" s="1366">
        <f t="shared" ref="MTI66" si="12870">MTI59*$C$64*$C$66</f>
        <v>0</v>
      </c>
      <c r="MTK66" s="1366">
        <f t="shared" ref="MTK66" si="12871">MTK59*$C$64*$C$66</f>
        <v>0</v>
      </c>
      <c r="MTM66" s="1366">
        <f t="shared" ref="MTM66" si="12872">MTM59*$C$64*$C$66</f>
        <v>0</v>
      </c>
      <c r="MTO66" s="1366">
        <f t="shared" ref="MTO66" si="12873">MTO59*$C$64*$C$66</f>
        <v>0</v>
      </c>
      <c r="MTQ66" s="1366">
        <f t="shared" ref="MTQ66" si="12874">MTQ59*$C$64*$C$66</f>
        <v>0</v>
      </c>
      <c r="MTS66" s="1366">
        <f t="shared" ref="MTS66" si="12875">MTS59*$C$64*$C$66</f>
        <v>0</v>
      </c>
      <c r="MTU66" s="1366">
        <f t="shared" ref="MTU66" si="12876">MTU59*$C$64*$C$66</f>
        <v>0</v>
      </c>
      <c r="MTW66" s="1366">
        <f t="shared" ref="MTW66" si="12877">MTW59*$C$64*$C$66</f>
        <v>0</v>
      </c>
      <c r="MTY66" s="1366">
        <f t="shared" ref="MTY66" si="12878">MTY59*$C$64*$C$66</f>
        <v>0</v>
      </c>
      <c r="MUA66" s="1366">
        <f t="shared" ref="MUA66" si="12879">MUA59*$C$64*$C$66</f>
        <v>0</v>
      </c>
      <c r="MUC66" s="1366">
        <f t="shared" ref="MUC66" si="12880">MUC59*$C$64*$C$66</f>
        <v>0</v>
      </c>
      <c r="MUE66" s="1366">
        <f t="shared" ref="MUE66" si="12881">MUE59*$C$64*$C$66</f>
        <v>0</v>
      </c>
      <c r="MUG66" s="1366">
        <f t="shared" ref="MUG66" si="12882">MUG59*$C$64*$C$66</f>
        <v>0</v>
      </c>
      <c r="MUI66" s="1366">
        <f t="shared" ref="MUI66" si="12883">MUI59*$C$64*$C$66</f>
        <v>0</v>
      </c>
      <c r="MUK66" s="1366">
        <f t="shared" ref="MUK66" si="12884">MUK59*$C$64*$C$66</f>
        <v>0</v>
      </c>
      <c r="MUM66" s="1366">
        <f t="shared" ref="MUM66" si="12885">MUM59*$C$64*$C$66</f>
        <v>0</v>
      </c>
      <c r="MUO66" s="1366">
        <f t="shared" ref="MUO66" si="12886">MUO59*$C$64*$C$66</f>
        <v>0</v>
      </c>
      <c r="MUQ66" s="1366">
        <f t="shared" ref="MUQ66" si="12887">MUQ59*$C$64*$C$66</f>
        <v>0</v>
      </c>
      <c r="MUS66" s="1366">
        <f t="shared" ref="MUS66" si="12888">MUS59*$C$64*$C$66</f>
        <v>0</v>
      </c>
      <c r="MUU66" s="1366">
        <f t="shared" ref="MUU66" si="12889">MUU59*$C$64*$C$66</f>
        <v>0</v>
      </c>
      <c r="MUW66" s="1366">
        <f t="shared" ref="MUW66" si="12890">MUW59*$C$64*$C$66</f>
        <v>0</v>
      </c>
      <c r="MUY66" s="1366">
        <f t="shared" ref="MUY66" si="12891">MUY59*$C$64*$C$66</f>
        <v>0</v>
      </c>
      <c r="MVA66" s="1366">
        <f t="shared" ref="MVA66" si="12892">MVA59*$C$64*$C$66</f>
        <v>0</v>
      </c>
      <c r="MVC66" s="1366">
        <f t="shared" ref="MVC66" si="12893">MVC59*$C$64*$C$66</f>
        <v>0</v>
      </c>
      <c r="MVE66" s="1366">
        <f t="shared" ref="MVE66" si="12894">MVE59*$C$64*$C$66</f>
        <v>0</v>
      </c>
      <c r="MVG66" s="1366">
        <f t="shared" ref="MVG66" si="12895">MVG59*$C$64*$C$66</f>
        <v>0</v>
      </c>
      <c r="MVI66" s="1366">
        <f t="shared" ref="MVI66" si="12896">MVI59*$C$64*$C$66</f>
        <v>0</v>
      </c>
      <c r="MVK66" s="1366">
        <f t="shared" ref="MVK66" si="12897">MVK59*$C$64*$C$66</f>
        <v>0</v>
      </c>
      <c r="MVM66" s="1366">
        <f t="shared" ref="MVM66" si="12898">MVM59*$C$64*$C$66</f>
        <v>0</v>
      </c>
      <c r="MVO66" s="1366">
        <f t="shared" ref="MVO66" si="12899">MVO59*$C$64*$C$66</f>
        <v>0</v>
      </c>
      <c r="MVQ66" s="1366">
        <f t="shared" ref="MVQ66" si="12900">MVQ59*$C$64*$C$66</f>
        <v>0</v>
      </c>
      <c r="MVS66" s="1366">
        <f t="shared" ref="MVS66" si="12901">MVS59*$C$64*$C$66</f>
        <v>0</v>
      </c>
      <c r="MVU66" s="1366">
        <f t="shared" ref="MVU66" si="12902">MVU59*$C$64*$C$66</f>
        <v>0</v>
      </c>
      <c r="MVW66" s="1366">
        <f t="shared" ref="MVW66" si="12903">MVW59*$C$64*$C$66</f>
        <v>0</v>
      </c>
      <c r="MVY66" s="1366">
        <f t="shared" ref="MVY66" si="12904">MVY59*$C$64*$C$66</f>
        <v>0</v>
      </c>
      <c r="MWA66" s="1366">
        <f t="shared" ref="MWA66" si="12905">MWA59*$C$64*$C$66</f>
        <v>0</v>
      </c>
      <c r="MWC66" s="1366">
        <f t="shared" ref="MWC66" si="12906">MWC59*$C$64*$C$66</f>
        <v>0</v>
      </c>
      <c r="MWE66" s="1366">
        <f t="shared" ref="MWE66" si="12907">MWE59*$C$64*$C$66</f>
        <v>0</v>
      </c>
      <c r="MWG66" s="1366">
        <f t="shared" ref="MWG66" si="12908">MWG59*$C$64*$C$66</f>
        <v>0</v>
      </c>
      <c r="MWI66" s="1366">
        <f t="shared" ref="MWI66" si="12909">MWI59*$C$64*$C$66</f>
        <v>0</v>
      </c>
      <c r="MWK66" s="1366">
        <f t="shared" ref="MWK66" si="12910">MWK59*$C$64*$C$66</f>
        <v>0</v>
      </c>
      <c r="MWM66" s="1366">
        <f t="shared" ref="MWM66" si="12911">MWM59*$C$64*$C$66</f>
        <v>0</v>
      </c>
      <c r="MWO66" s="1366">
        <f t="shared" ref="MWO66" si="12912">MWO59*$C$64*$C$66</f>
        <v>0</v>
      </c>
      <c r="MWQ66" s="1366">
        <f t="shared" ref="MWQ66" si="12913">MWQ59*$C$64*$C$66</f>
        <v>0</v>
      </c>
      <c r="MWS66" s="1366">
        <f t="shared" ref="MWS66" si="12914">MWS59*$C$64*$C$66</f>
        <v>0</v>
      </c>
      <c r="MWU66" s="1366">
        <f t="shared" ref="MWU66" si="12915">MWU59*$C$64*$C$66</f>
        <v>0</v>
      </c>
      <c r="MWW66" s="1366">
        <f t="shared" ref="MWW66" si="12916">MWW59*$C$64*$C$66</f>
        <v>0</v>
      </c>
      <c r="MWY66" s="1366">
        <f t="shared" ref="MWY66" si="12917">MWY59*$C$64*$C$66</f>
        <v>0</v>
      </c>
      <c r="MXA66" s="1366">
        <f t="shared" ref="MXA66" si="12918">MXA59*$C$64*$C$66</f>
        <v>0</v>
      </c>
      <c r="MXC66" s="1366">
        <f t="shared" ref="MXC66" si="12919">MXC59*$C$64*$C$66</f>
        <v>0</v>
      </c>
      <c r="MXE66" s="1366">
        <f t="shared" ref="MXE66" si="12920">MXE59*$C$64*$C$66</f>
        <v>0</v>
      </c>
      <c r="MXG66" s="1366">
        <f t="shared" ref="MXG66" si="12921">MXG59*$C$64*$C$66</f>
        <v>0</v>
      </c>
      <c r="MXI66" s="1366">
        <f t="shared" ref="MXI66" si="12922">MXI59*$C$64*$C$66</f>
        <v>0</v>
      </c>
      <c r="MXK66" s="1366">
        <f t="shared" ref="MXK66" si="12923">MXK59*$C$64*$C$66</f>
        <v>0</v>
      </c>
      <c r="MXM66" s="1366">
        <f t="shared" ref="MXM66" si="12924">MXM59*$C$64*$C$66</f>
        <v>0</v>
      </c>
      <c r="MXO66" s="1366">
        <f t="shared" ref="MXO66" si="12925">MXO59*$C$64*$C$66</f>
        <v>0</v>
      </c>
      <c r="MXQ66" s="1366">
        <f t="shared" ref="MXQ66" si="12926">MXQ59*$C$64*$C$66</f>
        <v>0</v>
      </c>
      <c r="MXS66" s="1366">
        <f t="shared" ref="MXS66" si="12927">MXS59*$C$64*$C$66</f>
        <v>0</v>
      </c>
      <c r="MXU66" s="1366">
        <f t="shared" ref="MXU66" si="12928">MXU59*$C$64*$C$66</f>
        <v>0</v>
      </c>
      <c r="MXW66" s="1366">
        <f t="shared" ref="MXW66" si="12929">MXW59*$C$64*$C$66</f>
        <v>0</v>
      </c>
      <c r="MXY66" s="1366">
        <f t="shared" ref="MXY66" si="12930">MXY59*$C$64*$C$66</f>
        <v>0</v>
      </c>
      <c r="MYA66" s="1366">
        <f t="shared" ref="MYA66" si="12931">MYA59*$C$64*$C$66</f>
        <v>0</v>
      </c>
      <c r="MYC66" s="1366">
        <f t="shared" ref="MYC66" si="12932">MYC59*$C$64*$C$66</f>
        <v>0</v>
      </c>
      <c r="MYE66" s="1366">
        <f t="shared" ref="MYE66" si="12933">MYE59*$C$64*$C$66</f>
        <v>0</v>
      </c>
      <c r="MYG66" s="1366">
        <f t="shared" ref="MYG66" si="12934">MYG59*$C$64*$C$66</f>
        <v>0</v>
      </c>
      <c r="MYI66" s="1366">
        <f t="shared" ref="MYI66" si="12935">MYI59*$C$64*$C$66</f>
        <v>0</v>
      </c>
      <c r="MYK66" s="1366">
        <f t="shared" ref="MYK66" si="12936">MYK59*$C$64*$C$66</f>
        <v>0</v>
      </c>
      <c r="MYM66" s="1366">
        <f t="shared" ref="MYM66" si="12937">MYM59*$C$64*$C$66</f>
        <v>0</v>
      </c>
      <c r="MYO66" s="1366">
        <f t="shared" ref="MYO66" si="12938">MYO59*$C$64*$C$66</f>
        <v>0</v>
      </c>
      <c r="MYQ66" s="1366">
        <f t="shared" ref="MYQ66" si="12939">MYQ59*$C$64*$C$66</f>
        <v>0</v>
      </c>
      <c r="MYS66" s="1366">
        <f t="shared" ref="MYS66" si="12940">MYS59*$C$64*$C$66</f>
        <v>0</v>
      </c>
      <c r="MYU66" s="1366">
        <f t="shared" ref="MYU66" si="12941">MYU59*$C$64*$C$66</f>
        <v>0</v>
      </c>
      <c r="MYW66" s="1366">
        <f t="shared" ref="MYW66" si="12942">MYW59*$C$64*$C$66</f>
        <v>0</v>
      </c>
      <c r="MYY66" s="1366">
        <f t="shared" ref="MYY66" si="12943">MYY59*$C$64*$C$66</f>
        <v>0</v>
      </c>
      <c r="MZA66" s="1366">
        <f t="shared" ref="MZA66" si="12944">MZA59*$C$64*$C$66</f>
        <v>0</v>
      </c>
      <c r="MZC66" s="1366">
        <f t="shared" ref="MZC66" si="12945">MZC59*$C$64*$C$66</f>
        <v>0</v>
      </c>
      <c r="MZE66" s="1366">
        <f t="shared" ref="MZE66" si="12946">MZE59*$C$64*$C$66</f>
        <v>0</v>
      </c>
      <c r="MZG66" s="1366">
        <f t="shared" ref="MZG66" si="12947">MZG59*$C$64*$C$66</f>
        <v>0</v>
      </c>
      <c r="MZI66" s="1366">
        <f t="shared" ref="MZI66" si="12948">MZI59*$C$64*$C$66</f>
        <v>0</v>
      </c>
      <c r="MZK66" s="1366">
        <f t="shared" ref="MZK66" si="12949">MZK59*$C$64*$C$66</f>
        <v>0</v>
      </c>
      <c r="MZM66" s="1366">
        <f t="shared" ref="MZM66" si="12950">MZM59*$C$64*$C$66</f>
        <v>0</v>
      </c>
      <c r="MZO66" s="1366">
        <f t="shared" ref="MZO66" si="12951">MZO59*$C$64*$C$66</f>
        <v>0</v>
      </c>
      <c r="MZQ66" s="1366">
        <f t="shared" ref="MZQ66" si="12952">MZQ59*$C$64*$C$66</f>
        <v>0</v>
      </c>
      <c r="MZS66" s="1366">
        <f t="shared" ref="MZS66" si="12953">MZS59*$C$64*$C$66</f>
        <v>0</v>
      </c>
      <c r="MZU66" s="1366">
        <f t="shared" ref="MZU66" si="12954">MZU59*$C$64*$C$66</f>
        <v>0</v>
      </c>
      <c r="MZW66" s="1366">
        <f t="shared" ref="MZW66" si="12955">MZW59*$C$64*$C$66</f>
        <v>0</v>
      </c>
      <c r="MZY66" s="1366">
        <f t="shared" ref="MZY66" si="12956">MZY59*$C$64*$C$66</f>
        <v>0</v>
      </c>
      <c r="NAA66" s="1366">
        <f t="shared" ref="NAA66" si="12957">NAA59*$C$64*$C$66</f>
        <v>0</v>
      </c>
      <c r="NAC66" s="1366">
        <f t="shared" ref="NAC66" si="12958">NAC59*$C$64*$C$66</f>
        <v>0</v>
      </c>
      <c r="NAE66" s="1366">
        <f t="shared" ref="NAE66" si="12959">NAE59*$C$64*$C$66</f>
        <v>0</v>
      </c>
      <c r="NAG66" s="1366">
        <f t="shared" ref="NAG66" si="12960">NAG59*$C$64*$C$66</f>
        <v>0</v>
      </c>
      <c r="NAI66" s="1366">
        <f t="shared" ref="NAI66" si="12961">NAI59*$C$64*$C$66</f>
        <v>0</v>
      </c>
      <c r="NAK66" s="1366">
        <f t="shared" ref="NAK66" si="12962">NAK59*$C$64*$C$66</f>
        <v>0</v>
      </c>
      <c r="NAM66" s="1366">
        <f t="shared" ref="NAM66" si="12963">NAM59*$C$64*$C$66</f>
        <v>0</v>
      </c>
      <c r="NAO66" s="1366">
        <f t="shared" ref="NAO66" si="12964">NAO59*$C$64*$C$66</f>
        <v>0</v>
      </c>
      <c r="NAQ66" s="1366">
        <f t="shared" ref="NAQ66" si="12965">NAQ59*$C$64*$C$66</f>
        <v>0</v>
      </c>
      <c r="NAS66" s="1366">
        <f t="shared" ref="NAS66" si="12966">NAS59*$C$64*$C$66</f>
        <v>0</v>
      </c>
      <c r="NAU66" s="1366">
        <f t="shared" ref="NAU66" si="12967">NAU59*$C$64*$C$66</f>
        <v>0</v>
      </c>
      <c r="NAW66" s="1366">
        <f t="shared" ref="NAW66" si="12968">NAW59*$C$64*$C$66</f>
        <v>0</v>
      </c>
      <c r="NAY66" s="1366">
        <f t="shared" ref="NAY66" si="12969">NAY59*$C$64*$C$66</f>
        <v>0</v>
      </c>
      <c r="NBA66" s="1366">
        <f t="shared" ref="NBA66" si="12970">NBA59*$C$64*$C$66</f>
        <v>0</v>
      </c>
      <c r="NBC66" s="1366">
        <f t="shared" ref="NBC66" si="12971">NBC59*$C$64*$C$66</f>
        <v>0</v>
      </c>
      <c r="NBE66" s="1366">
        <f t="shared" ref="NBE66" si="12972">NBE59*$C$64*$C$66</f>
        <v>0</v>
      </c>
      <c r="NBG66" s="1366">
        <f t="shared" ref="NBG66" si="12973">NBG59*$C$64*$C$66</f>
        <v>0</v>
      </c>
      <c r="NBI66" s="1366">
        <f t="shared" ref="NBI66" si="12974">NBI59*$C$64*$C$66</f>
        <v>0</v>
      </c>
      <c r="NBK66" s="1366">
        <f t="shared" ref="NBK66" si="12975">NBK59*$C$64*$C$66</f>
        <v>0</v>
      </c>
      <c r="NBM66" s="1366">
        <f t="shared" ref="NBM66" si="12976">NBM59*$C$64*$C$66</f>
        <v>0</v>
      </c>
      <c r="NBO66" s="1366">
        <f t="shared" ref="NBO66" si="12977">NBO59*$C$64*$C$66</f>
        <v>0</v>
      </c>
      <c r="NBQ66" s="1366">
        <f t="shared" ref="NBQ66" si="12978">NBQ59*$C$64*$C$66</f>
        <v>0</v>
      </c>
      <c r="NBS66" s="1366">
        <f t="shared" ref="NBS66" si="12979">NBS59*$C$64*$C$66</f>
        <v>0</v>
      </c>
      <c r="NBU66" s="1366">
        <f t="shared" ref="NBU66" si="12980">NBU59*$C$64*$C$66</f>
        <v>0</v>
      </c>
      <c r="NBW66" s="1366">
        <f t="shared" ref="NBW66" si="12981">NBW59*$C$64*$C$66</f>
        <v>0</v>
      </c>
      <c r="NBY66" s="1366">
        <f t="shared" ref="NBY66" si="12982">NBY59*$C$64*$C$66</f>
        <v>0</v>
      </c>
      <c r="NCA66" s="1366">
        <f t="shared" ref="NCA66" si="12983">NCA59*$C$64*$C$66</f>
        <v>0</v>
      </c>
      <c r="NCC66" s="1366">
        <f t="shared" ref="NCC66" si="12984">NCC59*$C$64*$C$66</f>
        <v>0</v>
      </c>
      <c r="NCE66" s="1366">
        <f t="shared" ref="NCE66" si="12985">NCE59*$C$64*$C$66</f>
        <v>0</v>
      </c>
      <c r="NCG66" s="1366">
        <f t="shared" ref="NCG66" si="12986">NCG59*$C$64*$C$66</f>
        <v>0</v>
      </c>
      <c r="NCI66" s="1366">
        <f t="shared" ref="NCI66" si="12987">NCI59*$C$64*$C$66</f>
        <v>0</v>
      </c>
      <c r="NCK66" s="1366">
        <f t="shared" ref="NCK66" si="12988">NCK59*$C$64*$C$66</f>
        <v>0</v>
      </c>
      <c r="NCM66" s="1366">
        <f t="shared" ref="NCM66" si="12989">NCM59*$C$64*$C$66</f>
        <v>0</v>
      </c>
      <c r="NCO66" s="1366">
        <f t="shared" ref="NCO66" si="12990">NCO59*$C$64*$C$66</f>
        <v>0</v>
      </c>
      <c r="NCQ66" s="1366">
        <f t="shared" ref="NCQ66" si="12991">NCQ59*$C$64*$C$66</f>
        <v>0</v>
      </c>
      <c r="NCS66" s="1366">
        <f t="shared" ref="NCS66" si="12992">NCS59*$C$64*$C$66</f>
        <v>0</v>
      </c>
      <c r="NCU66" s="1366">
        <f t="shared" ref="NCU66" si="12993">NCU59*$C$64*$C$66</f>
        <v>0</v>
      </c>
      <c r="NCW66" s="1366">
        <f t="shared" ref="NCW66" si="12994">NCW59*$C$64*$C$66</f>
        <v>0</v>
      </c>
      <c r="NCY66" s="1366">
        <f t="shared" ref="NCY66" si="12995">NCY59*$C$64*$C$66</f>
        <v>0</v>
      </c>
      <c r="NDA66" s="1366">
        <f t="shared" ref="NDA66" si="12996">NDA59*$C$64*$C$66</f>
        <v>0</v>
      </c>
      <c r="NDC66" s="1366">
        <f t="shared" ref="NDC66" si="12997">NDC59*$C$64*$C$66</f>
        <v>0</v>
      </c>
      <c r="NDE66" s="1366">
        <f t="shared" ref="NDE66" si="12998">NDE59*$C$64*$C$66</f>
        <v>0</v>
      </c>
      <c r="NDG66" s="1366">
        <f t="shared" ref="NDG66" si="12999">NDG59*$C$64*$C$66</f>
        <v>0</v>
      </c>
      <c r="NDI66" s="1366">
        <f t="shared" ref="NDI66" si="13000">NDI59*$C$64*$C$66</f>
        <v>0</v>
      </c>
      <c r="NDK66" s="1366">
        <f t="shared" ref="NDK66" si="13001">NDK59*$C$64*$C$66</f>
        <v>0</v>
      </c>
      <c r="NDM66" s="1366">
        <f t="shared" ref="NDM66" si="13002">NDM59*$C$64*$C$66</f>
        <v>0</v>
      </c>
      <c r="NDO66" s="1366">
        <f t="shared" ref="NDO66" si="13003">NDO59*$C$64*$C$66</f>
        <v>0</v>
      </c>
      <c r="NDQ66" s="1366">
        <f t="shared" ref="NDQ66" si="13004">NDQ59*$C$64*$C$66</f>
        <v>0</v>
      </c>
      <c r="NDS66" s="1366">
        <f t="shared" ref="NDS66" si="13005">NDS59*$C$64*$C$66</f>
        <v>0</v>
      </c>
      <c r="NDU66" s="1366">
        <f t="shared" ref="NDU66" si="13006">NDU59*$C$64*$C$66</f>
        <v>0</v>
      </c>
      <c r="NDW66" s="1366">
        <f t="shared" ref="NDW66" si="13007">NDW59*$C$64*$C$66</f>
        <v>0</v>
      </c>
      <c r="NDY66" s="1366">
        <f t="shared" ref="NDY66" si="13008">NDY59*$C$64*$C$66</f>
        <v>0</v>
      </c>
      <c r="NEA66" s="1366">
        <f t="shared" ref="NEA66" si="13009">NEA59*$C$64*$C$66</f>
        <v>0</v>
      </c>
      <c r="NEC66" s="1366">
        <f t="shared" ref="NEC66" si="13010">NEC59*$C$64*$C$66</f>
        <v>0</v>
      </c>
      <c r="NEE66" s="1366">
        <f t="shared" ref="NEE66" si="13011">NEE59*$C$64*$C$66</f>
        <v>0</v>
      </c>
      <c r="NEG66" s="1366">
        <f t="shared" ref="NEG66" si="13012">NEG59*$C$64*$C$66</f>
        <v>0</v>
      </c>
      <c r="NEI66" s="1366">
        <f t="shared" ref="NEI66" si="13013">NEI59*$C$64*$C$66</f>
        <v>0</v>
      </c>
      <c r="NEK66" s="1366">
        <f t="shared" ref="NEK66" si="13014">NEK59*$C$64*$C$66</f>
        <v>0</v>
      </c>
      <c r="NEM66" s="1366">
        <f t="shared" ref="NEM66" si="13015">NEM59*$C$64*$C$66</f>
        <v>0</v>
      </c>
      <c r="NEO66" s="1366">
        <f t="shared" ref="NEO66" si="13016">NEO59*$C$64*$C$66</f>
        <v>0</v>
      </c>
      <c r="NEQ66" s="1366">
        <f t="shared" ref="NEQ66" si="13017">NEQ59*$C$64*$C$66</f>
        <v>0</v>
      </c>
      <c r="NES66" s="1366">
        <f t="shared" ref="NES66" si="13018">NES59*$C$64*$C$66</f>
        <v>0</v>
      </c>
      <c r="NEU66" s="1366">
        <f t="shared" ref="NEU66" si="13019">NEU59*$C$64*$C$66</f>
        <v>0</v>
      </c>
      <c r="NEW66" s="1366">
        <f t="shared" ref="NEW66" si="13020">NEW59*$C$64*$C$66</f>
        <v>0</v>
      </c>
      <c r="NEY66" s="1366">
        <f t="shared" ref="NEY66" si="13021">NEY59*$C$64*$C$66</f>
        <v>0</v>
      </c>
      <c r="NFA66" s="1366">
        <f t="shared" ref="NFA66" si="13022">NFA59*$C$64*$C$66</f>
        <v>0</v>
      </c>
      <c r="NFC66" s="1366">
        <f t="shared" ref="NFC66" si="13023">NFC59*$C$64*$C$66</f>
        <v>0</v>
      </c>
      <c r="NFE66" s="1366">
        <f t="shared" ref="NFE66" si="13024">NFE59*$C$64*$C$66</f>
        <v>0</v>
      </c>
      <c r="NFG66" s="1366">
        <f t="shared" ref="NFG66" si="13025">NFG59*$C$64*$C$66</f>
        <v>0</v>
      </c>
      <c r="NFI66" s="1366">
        <f t="shared" ref="NFI66" si="13026">NFI59*$C$64*$C$66</f>
        <v>0</v>
      </c>
      <c r="NFK66" s="1366">
        <f t="shared" ref="NFK66" si="13027">NFK59*$C$64*$C$66</f>
        <v>0</v>
      </c>
      <c r="NFM66" s="1366">
        <f t="shared" ref="NFM66" si="13028">NFM59*$C$64*$C$66</f>
        <v>0</v>
      </c>
      <c r="NFO66" s="1366">
        <f t="shared" ref="NFO66" si="13029">NFO59*$C$64*$C$66</f>
        <v>0</v>
      </c>
      <c r="NFQ66" s="1366">
        <f t="shared" ref="NFQ66" si="13030">NFQ59*$C$64*$C$66</f>
        <v>0</v>
      </c>
      <c r="NFS66" s="1366">
        <f t="shared" ref="NFS66" si="13031">NFS59*$C$64*$C$66</f>
        <v>0</v>
      </c>
      <c r="NFU66" s="1366">
        <f t="shared" ref="NFU66" si="13032">NFU59*$C$64*$C$66</f>
        <v>0</v>
      </c>
      <c r="NFW66" s="1366">
        <f t="shared" ref="NFW66" si="13033">NFW59*$C$64*$C$66</f>
        <v>0</v>
      </c>
      <c r="NFY66" s="1366">
        <f t="shared" ref="NFY66" si="13034">NFY59*$C$64*$C$66</f>
        <v>0</v>
      </c>
      <c r="NGA66" s="1366">
        <f t="shared" ref="NGA66" si="13035">NGA59*$C$64*$C$66</f>
        <v>0</v>
      </c>
      <c r="NGC66" s="1366">
        <f t="shared" ref="NGC66" si="13036">NGC59*$C$64*$C$66</f>
        <v>0</v>
      </c>
      <c r="NGE66" s="1366">
        <f t="shared" ref="NGE66" si="13037">NGE59*$C$64*$C$66</f>
        <v>0</v>
      </c>
      <c r="NGG66" s="1366">
        <f t="shared" ref="NGG66" si="13038">NGG59*$C$64*$C$66</f>
        <v>0</v>
      </c>
      <c r="NGI66" s="1366">
        <f t="shared" ref="NGI66" si="13039">NGI59*$C$64*$C$66</f>
        <v>0</v>
      </c>
      <c r="NGK66" s="1366">
        <f t="shared" ref="NGK66" si="13040">NGK59*$C$64*$C$66</f>
        <v>0</v>
      </c>
      <c r="NGM66" s="1366">
        <f t="shared" ref="NGM66" si="13041">NGM59*$C$64*$C$66</f>
        <v>0</v>
      </c>
      <c r="NGO66" s="1366">
        <f t="shared" ref="NGO66" si="13042">NGO59*$C$64*$C$66</f>
        <v>0</v>
      </c>
      <c r="NGQ66" s="1366">
        <f t="shared" ref="NGQ66" si="13043">NGQ59*$C$64*$C$66</f>
        <v>0</v>
      </c>
      <c r="NGS66" s="1366">
        <f t="shared" ref="NGS66" si="13044">NGS59*$C$64*$C$66</f>
        <v>0</v>
      </c>
      <c r="NGU66" s="1366">
        <f t="shared" ref="NGU66" si="13045">NGU59*$C$64*$C$66</f>
        <v>0</v>
      </c>
      <c r="NGW66" s="1366">
        <f t="shared" ref="NGW66" si="13046">NGW59*$C$64*$C$66</f>
        <v>0</v>
      </c>
      <c r="NGY66" s="1366">
        <f t="shared" ref="NGY66" si="13047">NGY59*$C$64*$C$66</f>
        <v>0</v>
      </c>
      <c r="NHA66" s="1366">
        <f t="shared" ref="NHA66" si="13048">NHA59*$C$64*$C$66</f>
        <v>0</v>
      </c>
      <c r="NHC66" s="1366">
        <f t="shared" ref="NHC66" si="13049">NHC59*$C$64*$C$66</f>
        <v>0</v>
      </c>
      <c r="NHE66" s="1366">
        <f t="shared" ref="NHE66" si="13050">NHE59*$C$64*$C$66</f>
        <v>0</v>
      </c>
      <c r="NHG66" s="1366">
        <f t="shared" ref="NHG66" si="13051">NHG59*$C$64*$C$66</f>
        <v>0</v>
      </c>
      <c r="NHI66" s="1366">
        <f t="shared" ref="NHI66" si="13052">NHI59*$C$64*$C$66</f>
        <v>0</v>
      </c>
      <c r="NHK66" s="1366">
        <f t="shared" ref="NHK66" si="13053">NHK59*$C$64*$C$66</f>
        <v>0</v>
      </c>
      <c r="NHM66" s="1366">
        <f t="shared" ref="NHM66" si="13054">NHM59*$C$64*$C$66</f>
        <v>0</v>
      </c>
      <c r="NHO66" s="1366">
        <f t="shared" ref="NHO66" si="13055">NHO59*$C$64*$C$66</f>
        <v>0</v>
      </c>
      <c r="NHQ66" s="1366">
        <f t="shared" ref="NHQ66" si="13056">NHQ59*$C$64*$C$66</f>
        <v>0</v>
      </c>
      <c r="NHS66" s="1366">
        <f t="shared" ref="NHS66" si="13057">NHS59*$C$64*$C$66</f>
        <v>0</v>
      </c>
      <c r="NHU66" s="1366">
        <f t="shared" ref="NHU66" si="13058">NHU59*$C$64*$C$66</f>
        <v>0</v>
      </c>
      <c r="NHW66" s="1366">
        <f t="shared" ref="NHW66" si="13059">NHW59*$C$64*$C$66</f>
        <v>0</v>
      </c>
      <c r="NHY66" s="1366">
        <f t="shared" ref="NHY66" si="13060">NHY59*$C$64*$C$66</f>
        <v>0</v>
      </c>
      <c r="NIA66" s="1366">
        <f t="shared" ref="NIA66" si="13061">NIA59*$C$64*$C$66</f>
        <v>0</v>
      </c>
      <c r="NIC66" s="1366">
        <f t="shared" ref="NIC66" si="13062">NIC59*$C$64*$C$66</f>
        <v>0</v>
      </c>
      <c r="NIE66" s="1366">
        <f t="shared" ref="NIE66" si="13063">NIE59*$C$64*$C$66</f>
        <v>0</v>
      </c>
      <c r="NIG66" s="1366">
        <f t="shared" ref="NIG66" si="13064">NIG59*$C$64*$C$66</f>
        <v>0</v>
      </c>
      <c r="NII66" s="1366">
        <f t="shared" ref="NII66" si="13065">NII59*$C$64*$C$66</f>
        <v>0</v>
      </c>
      <c r="NIK66" s="1366">
        <f t="shared" ref="NIK66" si="13066">NIK59*$C$64*$C$66</f>
        <v>0</v>
      </c>
      <c r="NIM66" s="1366">
        <f t="shared" ref="NIM66" si="13067">NIM59*$C$64*$C$66</f>
        <v>0</v>
      </c>
      <c r="NIO66" s="1366">
        <f t="shared" ref="NIO66" si="13068">NIO59*$C$64*$C$66</f>
        <v>0</v>
      </c>
      <c r="NIQ66" s="1366">
        <f t="shared" ref="NIQ66" si="13069">NIQ59*$C$64*$C$66</f>
        <v>0</v>
      </c>
      <c r="NIS66" s="1366">
        <f t="shared" ref="NIS66" si="13070">NIS59*$C$64*$C$66</f>
        <v>0</v>
      </c>
      <c r="NIU66" s="1366">
        <f t="shared" ref="NIU66" si="13071">NIU59*$C$64*$C$66</f>
        <v>0</v>
      </c>
      <c r="NIW66" s="1366">
        <f t="shared" ref="NIW66" si="13072">NIW59*$C$64*$C$66</f>
        <v>0</v>
      </c>
      <c r="NIY66" s="1366">
        <f t="shared" ref="NIY66" si="13073">NIY59*$C$64*$C$66</f>
        <v>0</v>
      </c>
      <c r="NJA66" s="1366">
        <f t="shared" ref="NJA66" si="13074">NJA59*$C$64*$C$66</f>
        <v>0</v>
      </c>
      <c r="NJC66" s="1366">
        <f t="shared" ref="NJC66" si="13075">NJC59*$C$64*$C$66</f>
        <v>0</v>
      </c>
      <c r="NJE66" s="1366">
        <f t="shared" ref="NJE66" si="13076">NJE59*$C$64*$C$66</f>
        <v>0</v>
      </c>
      <c r="NJG66" s="1366">
        <f t="shared" ref="NJG66" si="13077">NJG59*$C$64*$C$66</f>
        <v>0</v>
      </c>
      <c r="NJI66" s="1366">
        <f t="shared" ref="NJI66" si="13078">NJI59*$C$64*$C$66</f>
        <v>0</v>
      </c>
      <c r="NJK66" s="1366">
        <f t="shared" ref="NJK66" si="13079">NJK59*$C$64*$C$66</f>
        <v>0</v>
      </c>
      <c r="NJM66" s="1366">
        <f t="shared" ref="NJM66" si="13080">NJM59*$C$64*$C$66</f>
        <v>0</v>
      </c>
      <c r="NJO66" s="1366">
        <f t="shared" ref="NJO66" si="13081">NJO59*$C$64*$C$66</f>
        <v>0</v>
      </c>
      <c r="NJQ66" s="1366">
        <f t="shared" ref="NJQ66" si="13082">NJQ59*$C$64*$C$66</f>
        <v>0</v>
      </c>
      <c r="NJS66" s="1366">
        <f t="shared" ref="NJS66" si="13083">NJS59*$C$64*$C$66</f>
        <v>0</v>
      </c>
      <c r="NJU66" s="1366">
        <f t="shared" ref="NJU66" si="13084">NJU59*$C$64*$C$66</f>
        <v>0</v>
      </c>
      <c r="NJW66" s="1366">
        <f t="shared" ref="NJW66" si="13085">NJW59*$C$64*$C$66</f>
        <v>0</v>
      </c>
      <c r="NJY66" s="1366">
        <f t="shared" ref="NJY66" si="13086">NJY59*$C$64*$C$66</f>
        <v>0</v>
      </c>
      <c r="NKA66" s="1366">
        <f t="shared" ref="NKA66" si="13087">NKA59*$C$64*$C$66</f>
        <v>0</v>
      </c>
      <c r="NKC66" s="1366">
        <f t="shared" ref="NKC66" si="13088">NKC59*$C$64*$C$66</f>
        <v>0</v>
      </c>
      <c r="NKE66" s="1366">
        <f t="shared" ref="NKE66" si="13089">NKE59*$C$64*$C$66</f>
        <v>0</v>
      </c>
      <c r="NKG66" s="1366">
        <f t="shared" ref="NKG66" si="13090">NKG59*$C$64*$C$66</f>
        <v>0</v>
      </c>
      <c r="NKI66" s="1366">
        <f t="shared" ref="NKI66" si="13091">NKI59*$C$64*$C$66</f>
        <v>0</v>
      </c>
      <c r="NKK66" s="1366">
        <f t="shared" ref="NKK66" si="13092">NKK59*$C$64*$C$66</f>
        <v>0</v>
      </c>
      <c r="NKM66" s="1366">
        <f t="shared" ref="NKM66" si="13093">NKM59*$C$64*$C$66</f>
        <v>0</v>
      </c>
      <c r="NKO66" s="1366">
        <f t="shared" ref="NKO66" si="13094">NKO59*$C$64*$C$66</f>
        <v>0</v>
      </c>
      <c r="NKQ66" s="1366">
        <f t="shared" ref="NKQ66" si="13095">NKQ59*$C$64*$C$66</f>
        <v>0</v>
      </c>
      <c r="NKS66" s="1366">
        <f t="shared" ref="NKS66" si="13096">NKS59*$C$64*$C$66</f>
        <v>0</v>
      </c>
      <c r="NKU66" s="1366">
        <f t="shared" ref="NKU66" si="13097">NKU59*$C$64*$C$66</f>
        <v>0</v>
      </c>
      <c r="NKW66" s="1366">
        <f t="shared" ref="NKW66" si="13098">NKW59*$C$64*$C$66</f>
        <v>0</v>
      </c>
      <c r="NKY66" s="1366">
        <f t="shared" ref="NKY66" si="13099">NKY59*$C$64*$C$66</f>
        <v>0</v>
      </c>
      <c r="NLA66" s="1366">
        <f t="shared" ref="NLA66" si="13100">NLA59*$C$64*$C$66</f>
        <v>0</v>
      </c>
      <c r="NLC66" s="1366">
        <f t="shared" ref="NLC66" si="13101">NLC59*$C$64*$C$66</f>
        <v>0</v>
      </c>
      <c r="NLE66" s="1366">
        <f t="shared" ref="NLE66" si="13102">NLE59*$C$64*$C$66</f>
        <v>0</v>
      </c>
      <c r="NLG66" s="1366">
        <f t="shared" ref="NLG66" si="13103">NLG59*$C$64*$C$66</f>
        <v>0</v>
      </c>
      <c r="NLI66" s="1366">
        <f t="shared" ref="NLI66" si="13104">NLI59*$C$64*$C$66</f>
        <v>0</v>
      </c>
      <c r="NLK66" s="1366">
        <f t="shared" ref="NLK66" si="13105">NLK59*$C$64*$C$66</f>
        <v>0</v>
      </c>
      <c r="NLM66" s="1366">
        <f t="shared" ref="NLM66" si="13106">NLM59*$C$64*$C$66</f>
        <v>0</v>
      </c>
      <c r="NLO66" s="1366">
        <f t="shared" ref="NLO66" si="13107">NLO59*$C$64*$C$66</f>
        <v>0</v>
      </c>
      <c r="NLQ66" s="1366">
        <f t="shared" ref="NLQ66" si="13108">NLQ59*$C$64*$C$66</f>
        <v>0</v>
      </c>
      <c r="NLS66" s="1366">
        <f t="shared" ref="NLS66" si="13109">NLS59*$C$64*$C$66</f>
        <v>0</v>
      </c>
      <c r="NLU66" s="1366">
        <f t="shared" ref="NLU66" si="13110">NLU59*$C$64*$C$66</f>
        <v>0</v>
      </c>
      <c r="NLW66" s="1366">
        <f t="shared" ref="NLW66" si="13111">NLW59*$C$64*$C$66</f>
        <v>0</v>
      </c>
      <c r="NLY66" s="1366">
        <f t="shared" ref="NLY66" si="13112">NLY59*$C$64*$C$66</f>
        <v>0</v>
      </c>
      <c r="NMA66" s="1366">
        <f t="shared" ref="NMA66" si="13113">NMA59*$C$64*$C$66</f>
        <v>0</v>
      </c>
      <c r="NMC66" s="1366">
        <f t="shared" ref="NMC66" si="13114">NMC59*$C$64*$C$66</f>
        <v>0</v>
      </c>
      <c r="NME66" s="1366">
        <f t="shared" ref="NME66" si="13115">NME59*$C$64*$C$66</f>
        <v>0</v>
      </c>
      <c r="NMG66" s="1366">
        <f t="shared" ref="NMG66" si="13116">NMG59*$C$64*$C$66</f>
        <v>0</v>
      </c>
      <c r="NMI66" s="1366">
        <f t="shared" ref="NMI66" si="13117">NMI59*$C$64*$C$66</f>
        <v>0</v>
      </c>
      <c r="NMK66" s="1366">
        <f t="shared" ref="NMK66" si="13118">NMK59*$C$64*$C$66</f>
        <v>0</v>
      </c>
      <c r="NMM66" s="1366">
        <f t="shared" ref="NMM66" si="13119">NMM59*$C$64*$C$66</f>
        <v>0</v>
      </c>
      <c r="NMO66" s="1366">
        <f t="shared" ref="NMO66" si="13120">NMO59*$C$64*$C$66</f>
        <v>0</v>
      </c>
      <c r="NMQ66" s="1366">
        <f t="shared" ref="NMQ66" si="13121">NMQ59*$C$64*$C$66</f>
        <v>0</v>
      </c>
      <c r="NMS66" s="1366">
        <f t="shared" ref="NMS66" si="13122">NMS59*$C$64*$C$66</f>
        <v>0</v>
      </c>
      <c r="NMU66" s="1366">
        <f t="shared" ref="NMU66" si="13123">NMU59*$C$64*$C$66</f>
        <v>0</v>
      </c>
      <c r="NMW66" s="1366">
        <f t="shared" ref="NMW66" si="13124">NMW59*$C$64*$C$66</f>
        <v>0</v>
      </c>
      <c r="NMY66" s="1366">
        <f t="shared" ref="NMY66" si="13125">NMY59*$C$64*$C$66</f>
        <v>0</v>
      </c>
      <c r="NNA66" s="1366">
        <f t="shared" ref="NNA66" si="13126">NNA59*$C$64*$C$66</f>
        <v>0</v>
      </c>
      <c r="NNC66" s="1366">
        <f t="shared" ref="NNC66" si="13127">NNC59*$C$64*$C$66</f>
        <v>0</v>
      </c>
      <c r="NNE66" s="1366">
        <f t="shared" ref="NNE66" si="13128">NNE59*$C$64*$C$66</f>
        <v>0</v>
      </c>
      <c r="NNG66" s="1366">
        <f t="shared" ref="NNG66" si="13129">NNG59*$C$64*$C$66</f>
        <v>0</v>
      </c>
      <c r="NNI66" s="1366">
        <f t="shared" ref="NNI66" si="13130">NNI59*$C$64*$C$66</f>
        <v>0</v>
      </c>
      <c r="NNK66" s="1366">
        <f t="shared" ref="NNK66" si="13131">NNK59*$C$64*$C$66</f>
        <v>0</v>
      </c>
      <c r="NNM66" s="1366">
        <f t="shared" ref="NNM66" si="13132">NNM59*$C$64*$C$66</f>
        <v>0</v>
      </c>
      <c r="NNO66" s="1366">
        <f t="shared" ref="NNO66" si="13133">NNO59*$C$64*$C$66</f>
        <v>0</v>
      </c>
      <c r="NNQ66" s="1366">
        <f t="shared" ref="NNQ66" si="13134">NNQ59*$C$64*$C$66</f>
        <v>0</v>
      </c>
      <c r="NNS66" s="1366">
        <f t="shared" ref="NNS66" si="13135">NNS59*$C$64*$C$66</f>
        <v>0</v>
      </c>
      <c r="NNU66" s="1366">
        <f t="shared" ref="NNU66" si="13136">NNU59*$C$64*$C$66</f>
        <v>0</v>
      </c>
      <c r="NNW66" s="1366">
        <f t="shared" ref="NNW66" si="13137">NNW59*$C$64*$C$66</f>
        <v>0</v>
      </c>
      <c r="NNY66" s="1366">
        <f t="shared" ref="NNY66" si="13138">NNY59*$C$64*$C$66</f>
        <v>0</v>
      </c>
      <c r="NOA66" s="1366">
        <f t="shared" ref="NOA66" si="13139">NOA59*$C$64*$C$66</f>
        <v>0</v>
      </c>
      <c r="NOC66" s="1366">
        <f t="shared" ref="NOC66" si="13140">NOC59*$C$64*$C$66</f>
        <v>0</v>
      </c>
      <c r="NOE66" s="1366">
        <f t="shared" ref="NOE66" si="13141">NOE59*$C$64*$C$66</f>
        <v>0</v>
      </c>
      <c r="NOG66" s="1366">
        <f t="shared" ref="NOG66" si="13142">NOG59*$C$64*$C$66</f>
        <v>0</v>
      </c>
      <c r="NOI66" s="1366">
        <f t="shared" ref="NOI66" si="13143">NOI59*$C$64*$C$66</f>
        <v>0</v>
      </c>
      <c r="NOK66" s="1366">
        <f t="shared" ref="NOK66" si="13144">NOK59*$C$64*$C$66</f>
        <v>0</v>
      </c>
      <c r="NOM66" s="1366">
        <f t="shared" ref="NOM66" si="13145">NOM59*$C$64*$C$66</f>
        <v>0</v>
      </c>
      <c r="NOO66" s="1366">
        <f t="shared" ref="NOO66" si="13146">NOO59*$C$64*$C$66</f>
        <v>0</v>
      </c>
      <c r="NOQ66" s="1366">
        <f t="shared" ref="NOQ66" si="13147">NOQ59*$C$64*$C$66</f>
        <v>0</v>
      </c>
      <c r="NOS66" s="1366">
        <f t="shared" ref="NOS66" si="13148">NOS59*$C$64*$C$66</f>
        <v>0</v>
      </c>
      <c r="NOU66" s="1366">
        <f t="shared" ref="NOU66" si="13149">NOU59*$C$64*$C$66</f>
        <v>0</v>
      </c>
      <c r="NOW66" s="1366">
        <f t="shared" ref="NOW66" si="13150">NOW59*$C$64*$C$66</f>
        <v>0</v>
      </c>
      <c r="NOY66" s="1366">
        <f t="shared" ref="NOY66" si="13151">NOY59*$C$64*$C$66</f>
        <v>0</v>
      </c>
      <c r="NPA66" s="1366">
        <f t="shared" ref="NPA66" si="13152">NPA59*$C$64*$C$66</f>
        <v>0</v>
      </c>
      <c r="NPC66" s="1366">
        <f t="shared" ref="NPC66" si="13153">NPC59*$C$64*$C$66</f>
        <v>0</v>
      </c>
      <c r="NPE66" s="1366">
        <f t="shared" ref="NPE66" si="13154">NPE59*$C$64*$C$66</f>
        <v>0</v>
      </c>
      <c r="NPG66" s="1366">
        <f t="shared" ref="NPG66" si="13155">NPG59*$C$64*$C$66</f>
        <v>0</v>
      </c>
      <c r="NPI66" s="1366">
        <f t="shared" ref="NPI66" si="13156">NPI59*$C$64*$C$66</f>
        <v>0</v>
      </c>
      <c r="NPK66" s="1366">
        <f t="shared" ref="NPK66" si="13157">NPK59*$C$64*$C$66</f>
        <v>0</v>
      </c>
      <c r="NPM66" s="1366">
        <f t="shared" ref="NPM66" si="13158">NPM59*$C$64*$C$66</f>
        <v>0</v>
      </c>
      <c r="NPO66" s="1366">
        <f t="shared" ref="NPO66" si="13159">NPO59*$C$64*$C$66</f>
        <v>0</v>
      </c>
      <c r="NPQ66" s="1366">
        <f t="shared" ref="NPQ66" si="13160">NPQ59*$C$64*$C$66</f>
        <v>0</v>
      </c>
      <c r="NPS66" s="1366">
        <f t="shared" ref="NPS66" si="13161">NPS59*$C$64*$C$66</f>
        <v>0</v>
      </c>
      <c r="NPU66" s="1366">
        <f t="shared" ref="NPU66" si="13162">NPU59*$C$64*$C$66</f>
        <v>0</v>
      </c>
      <c r="NPW66" s="1366">
        <f t="shared" ref="NPW66" si="13163">NPW59*$C$64*$C$66</f>
        <v>0</v>
      </c>
      <c r="NPY66" s="1366">
        <f t="shared" ref="NPY66" si="13164">NPY59*$C$64*$C$66</f>
        <v>0</v>
      </c>
      <c r="NQA66" s="1366">
        <f t="shared" ref="NQA66" si="13165">NQA59*$C$64*$C$66</f>
        <v>0</v>
      </c>
      <c r="NQC66" s="1366">
        <f t="shared" ref="NQC66" si="13166">NQC59*$C$64*$C$66</f>
        <v>0</v>
      </c>
      <c r="NQE66" s="1366">
        <f t="shared" ref="NQE66" si="13167">NQE59*$C$64*$C$66</f>
        <v>0</v>
      </c>
      <c r="NQG66" s="1366">
        <f t="shared" ref="NQG66" si="13168">NQG59*$C$64*$C$66</f>
        <v>0</v>
      </c>
      <c r="NQI66" s="1366">
        <f t="shared" ref="NQI66" si="13169">NQI59*$C$64*$C$66</f>
        <v>0</v>
      </c>
      <c r="NQK66" s="1366">
        <f t="shared" ref="NQK66" si="13170">NQK59*$C$64*$C$66</f>
        <v>0</v>
      </c>
      <c r="NQM66" s="1366">
        <f t="shared" ref="NQM66" si="13171">NQM59*$C$64*$C$66</f>
        <v>0</v>
      </c>
      <c r="NQO66" s="1366">
        <f t="shared" ref="NQO66" si="13172">NQO59*$C$64*$C$66</f>
        <v>0</v>
      </c>
      <c r="NQQ66" s="1366">
        <f t="shared" ref="NQQ66" si="13173">NQQ59*$C$64*$C$66</f>
        <v>0</v>
      </c>
      <c r="NQS66" s="1366">
        <f t="shared" ref="NQS66" si="13174">NQS59*$C$64*$C$66</f>
        <v>0</v>
      </c>
      <c r="NQU66" s="1366">
        <f t="shared" ref="NQU66" si="13175">NQU59*$C$64*$C$66</f>
        <v>0</v>
      </c>
      <c r="NQW66" s="1366">
        <f t="shared" ref="NQW66" si="13176">NQW59*$C$64*$C$66</f>
        <v>0</v>
      </c>
      <c r="NQY66" s="1366">
        <f t="shared" ref="NQY66" si="13177">NQY59*$C$64*$C$66</f>
        <v>0</v>
      </c>
      <c r="NRA66" s="1366">
        <f t="shared" ref="NRA66" si="13178">NRA59*$C$64*$C$66</f>
        <v>0</v>
      </c>
      <c r="NRC66" s="1366">
        <f t="shared" ref="NRC66" si="13179">NRC59*$C$64*$C$66</f>
        <v>0</v>
      </c>
      <c r="NRE66" s="1366">
        <f t="shared" ref="NRE66" si="13180">NRE59*$C$64*$C$66</f>
        <v>0</v>
      </c>
      <c r="NRG66" s="1366">
        <f t="shared" ref="NRG66" si="13181">NRG59*$C$64*$C$66</f>
        <v>0</v>
      </c>
      <c r="NRI66" s="1366">
        <f t="shared" ref="NRI66" si="13182">NRI59*$C$64*$C$66</f>
        <v>0</v>
      </c>
      <c r="NRK66" s="1366">
        <f t="shared" ref="NRK66" si="13183">NRK59*$C$64*$C$66</f>
        <v>0</v>
      </c>
      <c r="NRM66" s="1366">
        <f t="shared" ref="NRM66" si="13184">NRM59*$C$64*$C$66</f>
        <v>0</v>
      </c>
      <c r="NRO66" s="1366">
        <f t="shared" ref="NRO66" si="13185">NRO59*$C$64*$C$66</f>
        <v>0</v>
      </c>
      <c r="NRQ66" s="1366">
        <f t="shared" ref="NRQ66" si="13186">NRQ59*$C$64*$C$66</f>
        <v>0</v>
      </c>
      <c r="NRS66" s="1366">
        <f t="shared" ref="NRS66" si="13187">NRS59*$C$64*$C$66</f>
        <v>0</v>
      </c>
      <c r="NRU66" s="1366">
        <f t="shared" ref="NRU66" si="13188">NRU59*$C$64*$C$66</f>
        <v>0</v>
      </c>
      <c r="NRW66" s="1366">
        <f t="shared" ref="NRW66" si="13189">NRW59*$C$64*$C$66</f>
        <v>0</v>
      </c>
      <c r="NRY66" s="1366">
        <f t="shared" ref="NRY66" si="13190">NRY59*$C$64*$C$66</f>
        <v>0</v>
      </c>
      <c r="NSA66" s="1366">
        <f t="shared" ref="NSA66" si="13191">NSA59*$C$64*$C$66</f>
        <v>0</v>
      </c>
      <c r="NSC66" s="1366">
        <f t="shared" ref="NSC66" si="13192">NSC59*$C$64*$C$66</f>
        <v>0</v>
      </c>
      <c r="NSE66" s="1366">
        <f t="shared" ref="NSE66" si="13193">NSE59*$C$64*$C$66</f>
        <v>0</v>
      </c>
      <c r="NSG66" s="1366">
        <f t="shared" ref="NSG66" si="13194">NSG59*$C$64*$C$66</f>
        <v>0</v>
      </c>
      <c r="NSI66" s="1366">
        <f t="shared" ref="NSI66" si="13195">NSI59*$C$64*$C$66</f>
        <v>0</v>
      </c>
      <c r="NSK66" s="1366">
        <f t="shared" ref="NSK66" si="13196">NSK59*$C$64*$C$66</f>
        <v>0</v>
      </c>
      <c r="NSM66" s="1366">
        <f t="shared" ref="NSM66" si="13197">NSM59*$C$64*$C$66</f>
        <v>0</v>
      </c>
      <c r="NSO66" s="1366">
        <f t="shared" ref="NSO66" si="13198">NSO59*$C$64*$C$66</f>
        <v>0</v>
      </c>
      <c r="NSQ66" s="1366">
        <f t="shared" ref="NSQ66" si="13199">NSQ59*$C$64*$C$66</f>
        <v>0</v>
      </c>
      <c r="NSS66" s="1366">
        <f t="shared" ref="NSS66" si="13200">NSS59*$C$64*$C$66</f>
        <v>0</v>
      </c>
      <c r="NSU66" s="1366">
        <f t="shared" ref="NSU66" si="13201">NSU59*$C$64*$C$66</f>
        <v>0</v>
      </c>
      <c r="NSW66" s="1366">
        <f t="shared" ref="NSW66" si="13202">NSW59*$C$64*$C$66</f>
        <v>0</v>
      </c>
      <c r="NSY66" s="1366">
        <f t="shared" ref="NSY66" si="13203">NSY59*$C$64*$C$66</f>
        <v>0</v>
      </c>
      <c r="NTA66" s="1366">
        <f t="shared" ref="NTA66" si="13204">NTA59*$C$64*$C$66</f>
        <v>0</v>
      </c>
      <c r="NTC66" s="1366">
        <f t="shared" ref="NTC66" si="13205">NTC59*$C$64*$C$66</f>
        <v>0</v>
      </c>
      <c r="NTE66" s="1366">
        <f t="shared" ref="NTE66" si="13206">NTE59*$C$64*$C$66</f>
        <v>0</v>
      </c>
      <c r="NTG66" s="1366">
        <f t="shared" ref="NTG66" si="13207">NTG59*$C$64*$C$66</f>
        <v>0</v>
      </c>
      <c r="NTI66" s="1366">
        <f t="shared" ref="NTI66" si="13208">NTI59*$C$64*$C$66</f>
        <v>0</v>
      </c>
      <c r="NTK66" s="1366">
        <f t="shared" ref="NTK66" si="13209">NTK59*$C$64*$C$66</f>
        <v>0</v>
      </c>
      <c r="NTM66" s="1366">
        <f t="shared" ref="NTM66" si="13210">NTM59*$C$64*$C$66</f>
        <v>0</v>
      </c>
      <c r="NTO66" s="1366">
        <f t="shared" ref="NTO66" si="13211">NTO59*$C$64*$C$66</f>
        <v>0</v>
      </c>
      <c r="NTQ66" s="1366">
        <f t="shared" ref="NTQ66" si="13212">NTQ59*$C$64*$C$66</f>
        <v>0</v>
      </c>
      <c r="NTS66" s="1366">
        <f t="shared" ref="NTS66" si="13213">NTS59*$C$64*$C$66</f>
        <v>0</v>
      </c>
      <c r="NTU66" s="1366">
        <f t="shared" ref="NTU66" si="13214">NTU59*$C$64*$C$66</f>
        <v>0</v>
      </c>
      <c r="NTW66" s="1366">
        <f t="shared" ref="NTW66" si="13215">NTW59*$C$64*$C$66</f>
        <v>0</v>
      </c>
      <c r="NTY66" s="1366">
        <f t="shared" ref="NTY66" si="13216">NTY59*$C$64*$C$66</f>
        <v>0</v>
      </c>
      <c r="NUA66" s="1366">
        <f t="shared" ref="NUA66" si="13217">NUA59*$C$64*$C$66</f>
        <v>0</v>
      </c>
      <c r="NUC66" s="1366">
        <f t="shared" ref="NUC66" si="13218">NUC59*$C$64*$C$66</f>
        <v>0</v>
      </c>
      <c r="NUE66" s="1366">
        <f t="shared" ref="NUE66" si="13219">NUE59*$C$64*$C$66</f>
        <v>0</v>
      </c>
      <c r="NUG66" s="1366">
        <f t="shared" ref="NUG66" si="13220">NUG59*$C$64*$C$66</f>
        <v>0</v>
      </c>
      <c r="NUI66" s="1366">
        <f t="shared" ref="NUI66" si="13221">NUI59*$C$64*$C$66</f>
        <v>0</v>
      </c>
      <c r="NUK66" s="1366">
        <f t="shared" ref="NUK66" si="13222">NUK59*$C$64*$C$66</f>
        <v>0</v>
      </c>
      <c r="NUM66" s="1366">
        <f t="shared" ref="NUM66" si="13223">NUM59*$C$64*$C$66</f>
        <v>0</v>
      </c>
      <c r="NUO66" s="1366">
        <f t="shared" ref="NUO66" si="13224">NUO59*$C$64*$C$66</f>
        <v>0</v>
      </c>
      <c r="NUQ66" s="1366">
        <f t="shared" ref="NUQ66" si="13225">NUQ59*$C$64*$C$66</f>
        <v>0</v>
      </c>
      <c r="NUS66" s="1366">
        <f t="shared" ref="NUS66" si="13226">NUS59*$C$64*$C$66</f>
        <v>0</v>
      </c>
      <c r="NUU66" s="1366">
        <f t="shared" ref="NUU66" si="13227">NUU59*$C$64*$C$66</f>
        <v>0</v>
      </c>
      <c r="NUW66" s="1366">
        <f t="shared" ref="NUW66" si="13228">NUW59*$C$64*$C$66</f>
        <v>0</v>
      </c>
      <c r="NUY66" s="1366">
        <f t="shared" ref="NUY66" si="13229">NUY59*$C$64*$C$66</f>
        <v>0</v>
      </c>
      <c r="NVA66" s="1366">
        <f t="shared" ref="NVA66" si="13230">NVA59*$C$64*$C$66</f>
        <v>0</v>
      </c>
      <c r="NVC66" s="1366">
        <f t="shared" ref="NVC66" si="13231">NVC59*$C$64*$C$66</f>
        <v>0</v>
      </c>
      <c r="NVE66" s="1366">
        <f t="shared" ref="NVE66" si="13232">NVE59*$C$64*$C$66</f>
        <v>0</v>
      </c>
      <c r="NVG66" s="1366">
        <f t="shared" ref="NVG66" si="13233">NVG59*$C$64*$C$66</f>
        <v>0</v>
      </c>
      <c r="NVI66" s="1366">
        <f t="shared" ref="NVI66" si="13234">NVI59*$C$64*$C$66</f>
        <v>0</v>
      </c>
      <c r="NVK66" s="1366">
        <f t="shared" ref="NVK66" si="13235">NVK59*$C$64*$C$66</f>
        <v>0</v>
      </c>
      <c r="NVM66" s="1366">
        <f t="shared" ref="NVM66" si="13236">NVM59*$C$64*$C$66</f>
        <v>0</v>
      </c>
      <c r="NVO66" s="1366">
        <f t="shared" ref="NVO66" si="13237">NVO59*$C$64*$C$66</f>
        <v>0</v>
      </c>
      <c r="NVQ66" s="1366">
        <f t="shared" ref="NVQ66" si="13238">NVQ59*$C$64*$C$66</f>
        <v>0</v>
      </c>
      <c r="NVS66" s="1366">
        <f t="shared" ref="NVS66" si="13239">NVS59*$C$64*$C$66</f>
        <v>0</v>
      </c>
      <c r="NVU66" s="1366">
        <f t="shared" ref="NVU66" si="13240">NVU59*$C$64*$C$66</f>
        <v>0</v>
      </c>
      <c r="NVW66" s="1366">
        <f t="shared" ref="NVW66" si="13241">NVW59*$C$64*$C$66</f>
        <v>0</v>
      </c>
      <c r="NVY66" s="1366">
        <f t="shared" ref="NVY66" si="13242">NVY59*$C$64*$C$66</f>
        <v>0</v>
      </c>
      <c r="NWA66" s="1366">
        <f t="shared" ref="NWA66" si="13243">NWA59*$C$64*$C$66</f>
        <v>0</v>
      </c>
      <c r="NWC66" s="1366">
        <f t="shared" ref="NWC66" si="13244">NWC59*$C$64*$C$66</f>
        <v>0</v>
      </c>
      <c r="NWE66" s="1366">
        <f t="shared" ref="NWE66" si="13245">NWE59*$C$64*$C$66</f>
        <v>0</v>
      </c>
      <c r="NWG66" s="1366">
        <f t="shared" ref="NWG66" si="13246">NWG59*$C$64*$C$66</f>
        <v>0</v>
      </c>
      <c r="NWI66" s="1366">
        <f t="shared" ref="NWI66" si="13247">NWI59*$C$64*$C$66</f>
        <v>0</v>
      </c>
      <c r="NWK66" s="1366">
        <f t="shared" ref="NWK66" si="13248">NWK59*$C$64*$C$66</f>
        <v>0</v>
      </c>
      <c r="NWM66" s="1366">
        <f t="shared" ref="NWM66" si="13249">NWM59*$C$64*$C$66</f>
        <v>0</v>
      </c>
      <c r="NWO66" s="1366">
        <f t="shared" ref="NWO66" si="13250">NWO59*$C$64*$C$66</f>
        <v>0</v>
      </c>
      <c r="NWQ66" s="1366">
        <f t="shared" ref="NWQ66" si="13251">NWQ59*$C$64*$C$66</f>
        <v>0</v>
      </c>
      <c r="NWS66" s="1366">
        <f t="shared" ref="NWS66" si="13252">NWS59*$C$64*$C$66</f>
        <v>0</v>
      </c>
      <c r="NWU66" s="1366">
        <f t="shared" ref="NWU66" si="13253">NWU59*$C$64*$C$66</f>
        <v>0</v>
      </c>
      <c r="NWW66" s="1366">
        <f t="shared" ref="NWW66" si="13254">NWW59*$C$64*$C$66</f>
        <v>0</v>
      </c>
      <c r="NWY66" s="1366">
        <f t="shared" ref="NWY66" si="13255">NWY59*$C$64*$C$66</f>
        <v>0</v>
      </c>
      <c r="NXA66" s="1366">
        <f t="shared" ref="NXA66" si="13256">NXA59*$C$64*$C$66</f>
        <v>0</v>
      </c>
      <c r="NXC66" s="1366">
        <f t="shared" ref="NXC66" si="13257">NXC59*$C$64*$C$66</f>
        <v>0</v>
      </c>
      <c r="NXE66" s="1366">
        <f t="shared" ref="NXE66" si="13258">NXE59*$C$64*$C$66</f>
        <v>0</v>
      </c>
      <c r="NXG66" s="1366">
        <f t="shared" ref="NXG66" si="13259">NXG59*$C$64*$C$66</f>
        <v>0</v>
      </c>
      <c r="NXI66" s="1366">
        <f t="shared" ref="NXI66" si="13260">NXI59*$C$64*$C$66</f>
        <v>0</v>
      </c>
      <c r="NXK66" s="1366">
        <f t="shared" ref="NXK66" si="13261">NXK59*$C$64*$C$66</f>
        <v>0</v>
      </c>
      <c r="NXM66" s="1366">
        <f t="shared" ref="NXM66" si="13262">NXM59*$C$64*$C$66</f>
        <v>0</v>
      </c>
      <c r="NXO66" s="1366">
        <f t="shared" ref="NXO66" si="13263">NXO59*$C$64*$C$66</f>
        <v>0</v>
      </c>
      <c r="NXQ66" s="1366">
        <f t="shared" ref="NXQ66" si="13264">NXQ59*$C$64*$C$66</f>
        <v>0</v>
      </c>
      <c r="NXS66" s="1366">
        <f t="shared" ref="NXS66" si="13265">NXS59*$C$64*$C$66</f>
        <v>0</v>
      </c>
      <c r="NXU66" s="1366">
        <f t="shared" ref="NXU66" si="13266">NXU59*$C$64*$C$66</f>
        <v>0</v>
      </c>
      <c r="NXW66" s="1366">
        <f t="shared" ref="NXW66" si="13267">NXW59*$C$64*$C$66</f>
        <v>0</v>
      </c>
      <c r="NXY66" s="1366">
        <f t="shared" ref="NXY66" si="13268">NXY59*$C$64*$C$66</f>
        <v>0</v>
      </c>
      <c r="NYA66" s="1366">
        <f t="shared" ref="NYA66" si="13269">NYA59*$C$64*$C$66</f>
        <v>0</v>
      </c>
      <c r="NYC66" s="1366">
        <f t="shared" ref="NYC66" si="13270">NYC59*$C$64*$C$66</f>
        <v>0</v>
      </c>
      <c r="NYE66" s="1366">
        <f t="shared" ref="NYE66" si="13271">NYE59*$C$64*$C$66</f>
        <v>0</v>
      </c>
      <c r="NYG66" s="1366">
        <f t="shared" ref="NYG66" si="13272">NYG59*$C$64*$C$66</f>
        <v>0</v>
      </c>
      <c r="NYI66" s="1366">
        <f t="shared" ref="NYI66" si="13273">NYI59*$C$64*$C$66</f>
        <v>0</v>
      </c>
      <c r="NYK66" s="1366">
        <f t="shared" ref="NYK66" si="13274">NYK59*$C$64*$C$66</f>
        <v>0</v>
      </c>
      <c r="NYM66" s="1366">
        <f t="shared" ref="NYM66" si="13275">NYM59*$C$64*$C$66</f>
        <v>0</v>
      </c>
      <c r="NYO66" s="1366">
        <f t="shared" ref="NYO66" si="13276">NYO59*$C$64*$C$66</f>
        <v>0</v>
      </c>
      <c r="NYQ66" s="1366">
        <f t="shared" ref="NYQ66" si="13277">NYQ59*$C$64*$C$66</f>
        <v>0</v>
      </c>
      <c r="NYS66" s="1366">
        <f t="shared" ref="NYS66" si="13278">NYS59*$C$64*$C$66</f>
        <v>0</v>
      </c>
      <c r="NYU66" s="1366">
        <f t="shared" ref="NYU66" si="13279">NYU59*$C$64*$C$66</f>
        <v>0</v>
      </c>
      <c r="NYW66" s="1366">
        <f t="shared" ref="NYW66" si="13280">NYW59*$C$64*$C$66</f>
        <v>0</v>
      </c>
      <c r="NYY66" s="1366">
        <f t="shared" ref="NYY66" si="13281">NYY59*$C$64*$C$66</f>
        <v>0</v>
      </c>
      <c r="NZA66" s="1366">
        <f t="shared" ref="NZA66" si="13282">NZA59*$C$64*$C$66</f>
        <v>0</v>
      </c>
      <c r="NZC66" s="1366">
        <f t="shared" ref="NZC66" si="13283">NZC59*$C$64*$C$66</f>
        <v>0</v>
      </c>
      <c r="NZE66" s="1366">
        <f t="shared" ref="NZE66" si="13284">NZE59*$C$64*$C$66</f>
        <v>0</v>
      </c>
      <c r="NZG66" s="1366">
        <f t="shared" ref="NZG66" si="13285">NZG59*$C$64*$C$66</f>
        <v>0</v>
      </c>
      <c r="NZI66" s="1366">
        <f t="shared" ref="NZI66" si="13286">NZI59*$C$64*$C$66</f>
        <v>0</v>
      </c>
      <c r="NZK66" s="1366">
        <f t="shared" ref="NZK66" si="13287">NZK59*$C$64*$C$66</f>
        <v>0</v>
      </c>
      <c r="NZM66" s="1366">
        <f t="shared" ref="NZM66" si="13288">NZM59*$C$64*$C$66</f>
        <v>0</v>
      </c>
      <c r="NZO66" s="1366">
        <f t="shared" ref="NZO66" si="13289">NZO59*$C$64*$C$66</f>
        <v>0</v>
      </c>
      <c r="NZQ66" s="1366">
        <f t="shared" ref="NZQ66" si="13290">NZQ59*$C$64*$C$66</f>
        <v>0</v>
      </c>
      <c r="NZS66" s="1366">
        <f t="shared" ref="NZS66" si="13291">NZS59*$C$64*$C$66</f>
        <v>0</v>
      </c>
      <c r="NZU66" s="1366">
        <f t="shared" ref="NZU66" si="13292">NZU59*$C$64*$C$66</f>
        <v>0</v>
      </c>
      <c r="NZW66" s="1366">
        <f t="shared" ref="NZW66" si="13293">NZW59*$C$64*$C$66</f>
        <v>0</v>
      </c>
      <c r="NZY66" s="1366">
        <f t="shared" ref="NZY66" si="13294">NZY59*$C$64*$C$66</f>
        <v>0</v>
      </c>
      <c r="OAA66" s="1366">
        <f t="shared" ref="OAA66" si="13295">OAA59*$C$64*$C$66</f>
        <v>0</v>
      </c>
      <c r="OAC66" s="1366">
        <f t="shared" ref="OAC66" si="13296">OAC59*$C$64*$C$66</f>
        <v>0</v>
      </c>
      <c r="OAE66" s="1366">
        <f t="shared" ref="OAE66" si="13297">OAE59*$C$64*$C$66</f>
        <v>0</v>
      </c>
      <c r="OAG66" s="1366">
        <f t="shared" ref="OAG66" si="13298">OAG59*$C$64*$C$66</f>
        <v>0</v>
      </c>
      <c r="OAI66" s="1366">
        <f t="shared" ref="OAI66" si="13299">OAI59*$C$64*$C$66</f>
        <v>0</v>
      </c>
      <c r="OAK66" s="1366">
        <f t="shared" ref="OAK66" si="13300">OAK59*$C$64*$C$66</f>
        <v>0</v>
      </c>
      <c r="OAM66" s="1366">
        <f t="shared" ref="OAM66" si="13301">OAM59*$C$64*$C$66</f>
        <v>0</v>
      </c>
      <c r="OAO66" s="1366">
        <f t="shared" ref="OAO66" si="13302">OAO59*$C$64*$C$66</f>
        <v>0</v>
      </c>
      <c r="OAQ66" s="1366">
        <f t="shared" ref="OAQ66" si="13303">OAQ59*$C$64*$C$66</f>
        <v>0</v>
      </c>
      <c r="OAS66" s="1366">
        <f t="shared" ref="OAS66" si="13304">OAS59*$C$64*$C$66</f>
        <v>0</v>
      </c>
      <c r="OAU66" s="1366">
        <f t="shared" ref="OAU66" si="13305">OAU59*$C$64*$C$66</f>
        <v>0</v>
      </c>
      <c r="OAW66" s="1366">
        <f t="shared" ref="OAW66" si="13306">OAW59*$C$64*$C$66</f>
        <v>0</v>
      </c>
      <c r="OAY66" s="1366">
        <f t="shared" ref="OAY66" si="13307">OAY59*$C$64*$C$66</f>
        <v>0</v>
      </c>
      <c r="OBA66" s="1366">
        <f t="shared" ref="OBA66" si="13308">OBA59*$C$64*$C$66</f>
        <v>0</v>
      </c>
      <c r="OBC66" s="1366">
        <f t="shared" ref="OBC66" si="13309">OBC59*$C$64*$C$66</f>
        <v>0</v>
      </c>
      <c r="OBE66" s="1366">
        <f t="shared" ref="OBE66" si="13310">OBE59*$C$64*$C$66</f>
        <v>0</v>
      </c>
      <c r="OBG66" s="1366">
        <f t="shared" ref="OBG66" si="13311">OBG59*$C$64*$C$66</f>
        <v>0</v>
      </c>
      <c r="OBI66" s="1366">
        <f t="shared" ref="OBI66" si="13312">OBI59*$C$64*$C$66</f>
        <v>0</v>
      </c>
      <c r="OBK66" s="1366">
        <f t="shared" ref="OBK66" si="13313">OBK59*$C$64*$C$66</f>
        <v>0</v>
      </c>
      <c r="OBM66" s="1366">
        <f t="shared" ref="OBM66" si="13314">OBM59*$C$64*$C$66</f>
        <v>0</v>
      </c>
      <c r="OBO66" s="1366">
        <f t="shared" ref="OBO66" si="13315">OBO59*$C$64*$C$66</f>
        <v>0</v>
      </c>
      <c r="OBQ66" s="1366">
        <f t="shared" ref="OBQ66" si="13316">OBQ59*$C$64*$C$66</f>
        <v>0</v>
      </c>
      <c r="OBS66" s="1366">
        <f t="shared" ref="OBS66" si="13317">OBS59*$C$64*$C$66</f>
        <v>0</v>
      </c>
      <c r="OBU66" s="1366">
        <f t="shared" ref="OBU66" si="13318">OBU59*$C$64*$C$66</f>
        <v>0</v>
      </c>
      <c r="OBW66" s="1366">
        <f t="shared" ref="OBW66" si="13319">OBW59*$C$64*$C$66</f>
        <v>0</v>
      </c>
      <c r="OBY66" s="1366">
        <f t="shared" ref="OBY66" si="13320">OBY59*$C$64*$C$66</f>
        <v>0</v>
      </c>
      <c r="OCA66" s="1366">
        <f t="shared" ref="OCA66" si="13321">OCA59*$C$64*$C$66</f>
        <v>0</v>
      </c>
      <c r="OCC66" s="1366">
        <f t="shared" ref="OCC66" si="13322">OCC59*$C$64*$C$66</f>
        <v>0</v>
      </c>
      <c r="OCE66" s="1366">
        <f t="shared" ref="OCE66" si="13323">OCE59*$C$64*$C$66</f>
        <v>0</v>
      </c>
      <c r="OCG66" s="1366">
        <f t="shared" ref="OCG66" si="13324">OCG59*$C$64*$C$66</f>
        <v>0</v>
      </c>
      <c r="OCI66" s="1366">
        <f t="shared" ref="OCI66" si="13325">OCI59*$C$64*$C$66</f>
        <v>0</v>
      </c>
      <c r="OCK66" s="1366">
        <f t="shared" ref="OCK66" si="13326">OCK59*$C$64*$C$66</f>
        <v>0</v>
      </c>
      <c r="OCM66" s="1366">
        <f t="shared" ref="OCM66" si="13327">OCM59*$C$64*$C$66</f>
        <v>0</v>
      </c>
      <c r="OCO66" s="1366">
        <f t="shared" ref="OCO66" si="13328">OCO59*$C$64*$C$66</f>
        <v>0</v>
      </c>
      <c r="OCQ66" s="1366">
        <f t="shared" ref="OCQ66" si="13329">OCQ59*$C$64*$C$66</f>
        <v>0</v>
      </c>
      <c r="OCS66" s="1366">
        <f t="shared" ref="OCS66" si="13330">OCS59*$C$64*$C$66</f>
        <v>0</v>
      </c>
      <c r="OCU66" s="1366">
        <f t="shared" ref="OCU66" si="13331">OCU59*$C$64*$C$66</f>
        <v>0</v>
      </c>
      <c r="OCW66" s="1366">
        <f t="shared" ref="OCW66" si="13332">OCW59*$C$64*$C$66</f>
        <v>0</v>
      </c>
      <c r="OCY66" s="1366">
        <f t="shared" ref="OCY66" si="13333">OCY59*$C$64*$C$66</f>
        <v>0</v>
      </c>
      <c r="ODA66" s="1366">
        <f t="shared" ref="ODA66" si="13334">ODA59*$C$64*$C$66</f>
        <v>0</v>
      </c>
      <c r="ODC66" s="1366">
        <f t="shared" ref="ODC66" si="13335">ODC59*$C$64*$C$66</f>
        <v>0</v>
      </c>
      <c r="ODE66" s="1366">
        <f t="shared" ref="ODE66" si="13336">ODE59*$C$64*$C$66</f>
        <v>0</v>
      </c>
      <c r="ODG66" s="1366">
        <f t="shared" ref="ODG66" si="13337">ODG59*$C$64*$C$66</f>
        <v>0</v>
      </c>
      <c r="ODI66" s="1366">
        <f t="shared" ref="ODI66" si="13338">ODI59*$C$64*$C$66</f>
        <v>0</v>
      </c>
      <c r="ODK66" s="1366">
        <f t="shared" ref="ODK66" si="13339">ODK59*$C$64*$C$66</f>
        <v>0</v>
      </c>
      <c r="ODM66" s="1366">
        <f t="shared" ref="ODM66" si="13340">ODM59*$C$64*$C$66</f>
        <v>0</v>
      </c>
      <c r="ODO66" s="1366">
        <f t="shared" ref="ODO66" si="13341">ODO59*$C$64*$C$66</f>
        <v>0</v>
      </c>
      <c r="ODQ66" s="1366">
        <f t="shared" ref="ODQ66" si="13342">ODQ59*$C$64*$C$66</f>
        <v>0</v>
      </c>
      <c r="ODS66" s="1366">
        <f t="shared" ref="ODS66" si="13343">ODS59*$C$64*$C$66</f>
        <v>0</v>
      </c>
      <c r="ODU66" s="1366">
        <f t="shared" ref="ODU66" si="13344">ODU59*$C$64*$C$66</f>
        <v>0</v>
      </c>
      <c r="ODW66" s="1366">
        <f t="shared" ref="ODW66" si="13345">ODW59*$C$64*$C$66</f>
        <v>0</v>
      </c>
      <c r="ODY66" s="1366">
        <f t="shared" ref="ODY66" si="13346">ODY59*$C$64*$C$66</f>
        <v>0</v>
      </c>
      <c r="OEA66" s="1366">
        <f t="shared" ref="OEA66" si="13347">OEA59*$C$64*$C$66</f>
        <v>0</v>
      </c>
      <c r="OEC66" s="1366">
        <f t="shared" ref="OEC66" si="13348">OEC59*$C$64*$C$66</f>
        <v>0</v>
      </c>
      <c r="OEE66" s="1366">
        <f t="shared" ref="OEE66" si="13349">OEE59*$C$64*$C$66</f>
        <v>0</v>
      </c>
      <c r="OEG66" s="1366">
        <f t="shared" ref="OEG66" si="13350">OEG59*$C$64*$C$66</f>
        <v>0</v>
      </c>
      <c r="OEI66" s="1366">
        <f t="shared" ref="OEI66" si="13351">OEI59*$C$64*$C$66</f>
        <v>0</v>
      </c>
      <c r="OEK66" s="1366">
        <f t="shared" ref="OEK66" si="13352">OEK59*$C$64*$C$66</f>
        <v>0</v>
      </c>
      <c r="OEM66" s="1366">
        <f t="shared" ref="OEM66" si="13353">OEM59*$C$64*$C$66</f>
        <v>0</v>
      </c>
      <c r="OEO66" s="1366">
        <f t="shared" ref="OEO66" si="13354">OEO59*$C$64*$C$66</f>
        <v>0</v>
      </c>
      <c r="OEQ66" s="1366">
        <f t="shared" ref="OEQ66" si="13355">OEQ59*$C$64*$C$66</f>
        <v>0</v>
      </c>
      <c r="OES66" s="1366">
        <f t="shared" ref="OES66" si="13356">OES59*$C$64*$C$66</f>
        <v>0</v>
      </c>
      <c r="OEU66" s="1366">
        <f t="shared" ref="OEU66" si="13357">OEU59*$C$64*$C$66</f>
        <v>0</v>
      </c>
      <c r="OEW66" s="1366">
        <f t="shared" ref="OEW66" si="13358">OEW59*$C$64*$C$66</f>
        <v>0</v>
      </c>
      <c r="OEY66" s="1366">
        <f t="shared" ref="OEY66" si="13359">OEY59*$C$64*$C$66</f>
        <v>0</v>
      </c>
      <c r="OFA66" s="1366">
        <f t="shared" ref="OFA66" si="13360">OFA59*$C$64*$C$66</f>
        <v>0</v>
      </c>
      <c r="OFC66" s="1366">
        <f t="shared" ref="OFC66" si="13361">OFC59*$C$64*$C$66</f>
        <v>0</v>
      </c>
      <c r="OFE66" s="1366">
        <f t="shared" ref="OFE66" si="13362">OFE59*$C$64*$C$66</f>
        <v>0</v>
      </c>
      <c r="OFG66" s="1366">
        <f t="shared" ref="OFG66" si="13363">OFG59*$C$64*$C$66</f>
        <v>0</v>
      </c>
      <c r="OFI66" s="1366">
        <f t="shared" ref="OFI66" si="13364">OFI59*$C$64*$C$66</f>
        <v>0</v>
      </c>
      <c r="OFK66" s="1366">
        <f t="shared" ref="OFK66" si="13365">OFK59*$C$64*$C$66</f>
        <v>0</v>
      </c>
      <c r="OFM66" s="1366">
        <f t="shared" ref="OFM66" si="13366">OFM59*$C$64*$C$66</f>
        <v>0</v>
      </c>
      <c r="OFO66" s="1366">
        <f t="shared" ref="OFO66" si="13367">OFO59*$C$64*$C$66</f>
        <v>0</v>
      </c>
      <c r="OFQ66" s="1366">
        <f t="shared" ref="OFQ66" si="13368">OFQ59*$C$64*$C$66</f>
        <v>0</v>
      </c>
      <c r="OFS66" s="1366">
        <f t="shared" ref="OFS66" si="13369">OFS59*$C$64*$C$66</f>
        <v>0</v>
      </c>
      <c r="OFU66" s="1366">
        <f t="shared" ref="OFU66" si="13370">OFU59*$C$64*$C$66</f>
        <v>0</v>
      </c>
      <c r="OFW66" s="1366">
        <f t="shared" ref="OFW66" si="13371">OFW59*$C$64*$C$66</f>
        <v>0</v>
      </c>
      <c r="OFY66" s="1366">
        <f t="shared" ref="OFY66" si="13372">OFY59*$C$64*$C$66</f>
        <v>0</v>
      </c>
      <c r="OGA66" s="1366">
        <f t="shared" ref="OGA66" si="13373">OGA59*$C$64*$C$66</f>
        <v>0</v>
      </c>
      <c r="OGC66" s="1366">
        <f t="shared" ref="OGC66" si="13374">OGC59*$C$64*$C$66</f>
        <v>0</v>
      </c>
      <c r="OGE66" s="1366">
        <f t="shared" ref="OGE66" si="13375">OGE59*$C$64*$C$66</f>
        <v>0</v>
      </c>
      <c r="OGG66" s="1366">
        <f t="shared" ref="OGG66" si="13376">OGG59*$C$64*$C$66</f>
        <v>0</v>
      </c>
      <c r="OGI66" s="1366">
        <f t="shared" ref="OGI66" si="13377">OGI59*$C$64*$C$66</f>
        <v>0</v>
      </c>
      <c r="OGK66" s="1366">
        <f t="shared" ref="OGK66" si="13378">OGK59*$C$64*$C$66</f>
        <v>0</v>
      </c>
      <c r="OGM66" s="1366">
        <f t="shared" ref="OGM66" si="13379">OGM59*$C$64*$C$66</f>
        <v>0</v>
      </c>
      <c r="OGO66" s="1366">
        <f t="shared" ref="OGO66" si="13380">OGO59*$C$64*$C$66</f>
        <v>0</v>
      </c>
      <c r="OGQ66" s="1366">
        <f t="shared" ref="OGQ66" si="13381">OGQ59*$C$64*$C$66</f>
        <v>0</v>
      </c>
      <c r="OGS66" s="1366">
        <f t="shared" ref="OGS66" si="13382">OGS59*$C$64*$C$66</f>
        <v>0</v>
      </c>
      <c r="OGU66" s="1366">
        <f t="shared" ref="OGU66" si="13383">OGU59*$C$64*$C$66</f>
        <v>0</v>
      </c>
      <c r="OGW66" s="1366">
        <f t="shared" ref="OGW66" si="13384">OGW59*$C$64*$C$66</f>
        <v>0</v>
      </c>
      <c r="OGY66" s="1366">
        <f t="shared" ref="OGY66" si="13385">OGY59*$C$64*$C$66</f>
        <v>0</v>
      </c>
      <c r="OHA66" s="1366">
        <f t="shared" ref="OHA66" si="13386">OHA59*$C$64*$C$66</f>
        <v>0</v>
      </c>
      <c r="OHC66" s="1366">
        <f t="shared" ref="OHC66" si="13387">OHC59*$C$64*$C$66</f>
        <v>0</v>
      </c>
      <c r="OHE66" s="1366">
        <f t="shared" ref="OHE66" si="13388">OHE59*$C$64*$C$66</f>
        <v>0</v>
      </c>
      <c r="OHG66" s="1366">
        <f t="shared" ref="OHG66" si="13389">OHG59*$C$64*$C$66</f>
        <v>0</v>
      </c>
      <c r="OHI66" s="1366">
        <f t="shared" ref="OHI66" si="13390">OHI59*$C$64*$C$66</f>
        <v>0</v>
      </c>
      <c r="OHK66" s="1366">
        <f t="shared" ref="OHK66" si="13391">OHK59*$C$64*$C$66</f>
        <v>0</v>
      </c>
      <c r="OHM66" s="1366">
        <f t="shared" ref="OHM66" si="13392">OHM59*$C$64*$C$66</f>
        <v>0</v>
      </c>
      <c r="OHO66" s="1366">
        <f t="shared" ref="OHO66" si="13393">OHO59*$C$64*$C$66</f>
        <v>0</v>
      </c>
      <c r="OHQ66" s="1366">
        <f t="shared" ref="OHQ66" si="13394">OHQ59*$C$64*$C$66</f>
        <v>0</v>
      </c>
      <c r="OHS66" s="1366">
        <f t="shared" ref="OHS66" si="13395">OHS59*$C$64*$C$66</f>
        <v>0</v>
      </c>
      <c r="OHU66" s="1366">
        <f t="shared" ref="OHU66" si="13396">OHU59*$C$64*$C$66</f>
        <v>0</v>
      </c>
      <c r="OHW66" s="1366">
        <f t="shared" ref="OHW66" si="13397">OHW59*$C$64*$C$66</f>
        <v>0</v>
      </c>
      <c r="OHY66" s="1366">
        <f t="shared" ref="OHY66" si="13398">OHY59*$C$64*$C$66</f>
        <v>0</v>
      </c>
      <c r="OIA66" s="1366">
        <f t="shared" ref="OIA66" si="13399">OIA59*$C$64*$C$66</f>
        <v>0</v>
      </c>
      <c r="OIC66" s="1366">
        <f t="shared" ref="OIC66" si="13400">OIC59*$C$64*$C$66</f>
        <v>0</v>
      </c>
      <c r="OIE66" s="1366">
        <f t="shared" ref="OIE66" si="13401">OIE59*$C$64*$C$66</f>
        <v>0</v>
      </c>
      <c r="OIG66" s="1366">
        <f t="shared" ref="OIG66" si="13402">OIG59*$C$64*$C$66</f>
        <v>0</v>
      </c>
      <c r="OII66" s="1366">
        <f t="shared" ref="OII66" si="13403">OII59*$C$64*$C$66</f>
        <v>0</v>
      </c>
      <c r="OIK66" s="1366">
        <f t="shared" ref="OIK66" si="13404">OIK59*$C$64*$C$66</f>
        <v>0</v>
      </c>
      <c r="OIM66" s="1366">
        <f t="shared" ref="OIM66" si="13405">OIM59*$C$64*$C$66</f>
        <v>0</v>
      </c>
      <c r="OIO66" s="1366">
        <f t="shared" ref="OIO66" si="13406">OIO59*$C$64*$C$66</f>
        <v>0</v>
      </c>
      <c r="OIQ66" s="1366">
        <f t="shared" ref="OIQ66" si="13407">OIQ59*$C$64*$C$66</f>
        <v>0</v>
      </c>
      <c r="OIS66" s="1366">
        <f t="shared" ref="OIS66" si="13408">OIS59*$C$64*$C$66</f>
        <v>0</v>
      </c>
      <c r="OIU66" s="1366">
        <f t="shared" ref="OIU66" si="13409">OIU59*$C$64*$C$66</f>
        <v>0</v>
      </c>
      <c r="OIW66" s="1366">
        <f t="shared" ref="OIW66" si="13410">OIW59*$C$64*$C$66</f>
        <v>0</v>
      </c>
      <c r="OIY66" s="1366">
        <f t="shared" ref="OIY66" si="13411">OIY59*$C$64*$C$66</f>
        <v>0</v>
      </c>
      <c r="OJA66" s="1366">
        <f t="shared" ref="OJA66" si="13412">OJA59*$C$64*$C$66</f>
        <v>0</v>
      </c>
      <c r="OJC66" s="1366">
        <f t="shared" ref="OJC66" si="13413">OJC59*$C$64*$C$66</f>
        <v>0</v>
      </c>
      <c r="OJE66" s="1366">
        <f t="shared" ref="OJE66" si="13414">OJE59*$C$64*$C$66</f>
        <v>0</v>
      </c>
      <c r="OJG66" s="1366">
        <f t="shared" ref="OJG66" si="13415">OJG59*$C$64*$C$66</f>
        <v>0</v>
      </c>
      <c r="OJI66" s="1366">
        <f t="shared" ref="OJI66" si="13416">OJI59*$C$64*$C$66</f>
        <v>0</v>
      </c>
      <c r="OJK66" s="1366">
        <f t="shared" ref="OJK66" si="13417">OJK59*$C$64*$C$66</f>
        <v>0</v>
      </c>
      <c r="OJM66" s="1366">
        <f t="shared" ref="OJM66" si="13418">OJM59*$C$64*$C$66</f>
        <v>0</v>
      </c>
      <c r="OJO66" s="1366">
        <f t="shared" ref="OJO66" si="13419">OJO59*$C$64*$C$66</f>
        <v>0</v>
      </c>
      <c r="OJQ66" s="1366">
        <f t="shared" ref="OJQ66" si="13420">OJQ59*$C$64*$C$66</f>
        <v>0</v>
      </c>
      <c r="OJS66" s="1366">
        <f t="shared" ref="OJS66" si="13421">OJS59*$C$64*$C$66</f>
        <v>0</v>
      </c>
      <c r="OJU66" s="1366">
        <f t="shared" ref="OJU66" si="13422">OJU59*$C$64*$C$66</f>
        <v>0</v>
      </c>
      <c r="OJW66" s="1366">
        <f t="shared" ref="OJW66" si="13423">OJW59*$C$64*$C$66</f>
        <v>0</v>
      </c>
      <c r="OJY66" s="1366">
        <f t="shared" ref="OJY66" si="13424">OJY59*$C$64*$C$66</f>
        <v>0</v>
      </c>
      <c r="OKA66" s="1366">
        <f t="shared" ref="OKA66" si="13425">OKA59*$C$64*$C$66</f>
        <v>0</v>
      </c>
      <c r="OKC66" s="1366">
        <f t="shared" ref="OKC66" si="13426">OKC59*$C$64*$C$66</f>
        <v>0</v>
      </c>
      <c r="OKE66" s="1366">
        <f t="shared" ref="OKE66" si="13427">OKE59*$C$64*$C$66</f>
        <v>0</v>
      </c>
      <c r="OKG66" s="1366">
        <f t="shared" ref="OKG66" si="13428">OKG59*$C$64*$C$66</f>
        <v>0</v>
      </c>
      <c r="OKI66" s="1366">
        <f t="shared" ref="OKI66" si="13429">OKI59*$C$64*$C$66</f>
        <v>0</v>
      </c>
      <c r="OKK66" s="1366">
        <f t="shared" ref="OKK66" si="13430">OKK59*$C$64*$C$66</f>
        <v>0</v>
      </c>
      <c r="OKM66" s="1366">
        <f t="shared" ref="OKM66" si="13431">OKM59*$C$64*$C$66</f>
        <v>0</v>
      </c>
      <c r="OKO66" s="1366">
        <f t="shared" ref="OKO66" si="13432">OKO59*$C$64*$C$66</f>
        <v>0</v>
      </c>
      <c r="OKQ66" s="1366">
        <f t="shared" ref="OKQ66" si="13433">OKQ59*$C$64*$C$66</f>
        <v>0</v>
      </c>
      <c r="OKS66" s="1366">
        <f t="shared" ref="OKS66" si="13434">OKS59*$C$64*$C$66</f>
        <v>0</v>
      </c>
      <c r="OKU66" s="1366">
        <f t="shared" ref="OKU66" si="13435">OKU59*$C$64*$C$66</f>
        <v>0</v>
      </c>
      <c r="OKW66" s="1366">
        <f t="shared" ref="OKW66" si="13436">OKW59*$C$64*$C$66</f>
        <v>0</v>
      </c>
      <c r="OKY66" s="1366">
        <f t="shared" ref="OKY66" si="13437">OKY59*$C$64*$C$66</f>
        <v>0</v>
      </c>
      <c r="OLA66" s="1366">
        <f t="shared" ref="OLA66" si="13438">OLA59*$C$64*$C$66</f>
        <v>0</v>
      </c>
      <c r="OLC66" s="1366">
        <f t="shared" ref="OLC66" si="13439">OLC59*$C$64*$C$66</f>
        <v>0</v>
      </c>
      <c r="OLE66" s="1366">
        <f t="shared" ref="OLE66" si="13440">OLE59*$C$64*$C$66</f>
        <v>0</v>
      </c>
      <c r="OLG66" s="1366">
        <f t="shared" ref="OLG66" si="13441">OLG59*$C$64*$C$66</f>
        <v>0</v>
      </c>
      <c r="OLI66" s="1366">
        <f t="shared" ref="OLI66" si="13442">OLI59*$C$64*$C$66</f>
        <v>0</v>
      </c>
      <c r="OLK66" s="1366">
        <f t="shared" ref="OLK66" si="13443">OLK59*$C$64*$C$66</f>
        <v>0</v>
      </c>
      <c r="OLM66" s="1366">
        <f t="shared" ref="OLM66" si="13444">OLM59*$C$64*$C$66</f>
        <v>0</v>
      </c>
      <c r="OLO66" s="1366">
        <f t="shared" ref="OLO66" si="13445">OLO59*$C$64*$C$66</f>
        <v>0</v>
      </c>
      <c r="OLQ66" s="1366">
        <f t="shared" ref="OLQ66" si="13446">OLQ59*$C$64*$C$66</f>
        <v>0</v>
      </c>
      <c r="OLS66" s="1366">
        <f t="shared" ref="OLS66" si="13447">OLS59*$C$64*$C$66</f>
        <v>0</v>
      </c>
      <c r="OLU66" s="1366">
        <f t="shared" ref="OLU66" si="13448">OLU59*$C$64*$C$66</f>
        <v>0</v>
      </c>
      <c r="OLW66" s="1366">
        <f t="shared" ref="OLW66" si="13449">OLW59*$C$64*$C$66</f>
        <v>0</v>
      </c>
      <c r="OLY66" s="1366">
        <f t="shared" ref="OLY66" si="13450">OLY59*$C$64*$C$66</f>
        <v>0</v>
      </c>
      <c r="OMA66" s="1366">
        <f t="shared" ref="OMA66" si="13451">OMA59*$C$64*$C$66</f>
        <v>0</v>
      </c>
      <c r="OMC66" s="1366">
        <f t="shared" ref="OMC66" si="13452">OMC59*$C$64*$C$66</f>
        <v>0</v>
      </c>
      <c r="OME66" s="1366">
        <f t="shared" ref="OME66" si="13453">OME59*$C$64*$C$66</f>
        <v>0</v>
      </c>
      <c r="OMG66" s="1366">
        <f t="shared" ref="OMG66" si="13454">OMG59*$C$64*$C$66</f>
        <v>0</v>
      </c>
      <c r="OMI66" s="1366">
        <f t="shared" ref="OMI66" si="13455">OMI59*$C$64*$C$66</f>
        <v>0</v>
      </c>
      <c r="OMK66" s="1366">
        <f t="shared" ref="OMK66" si="13456">OMK59*$C$64*$C$66</f>
        <v>0</v>
      </c>
      <c r="OMM66" s="1366">
        <f t="shared" ref="OMM66" si="13457">OMM59*$C$64*$C$66</f>
        <v>0</v>
      </c>
      <c r="OMO66" s="1366">
        <f t="shared" ref="OMO66" si="13458">OMO59*$C$64*$C$66</f>
        <v>0</v>
      </c>
      <c r="OMQ66" s="1366">
        <f t="shared" ref="OMQ66" si="13459">OMQ59*$C$64*$C$66</f>
        <v>0</v>
      </c>
      <c r="OMS66" s="1366">
        <f t="shared" ref="OMS66" si="13460">OMS59*$C$64*$C$66</f>
        <v>0</v>
      </c>
      <c r="OMU66" s="1366">
        <f t="shared" ref="OMU66" si="13461">OMU59*$C$64*$C$66</f>
        <v>0</v>
      </c>
      <c r="OMW66" s="1366">
        <f t="shared" ref="OMW66" si="13462">OMW59*$C$64*$C$66</f>
        <v>0</v>
      </c>
      <c r="OMY66" s="1366">
        <f t="shared" ref="OMY66" si="13463">OMY59*$C$64*$C$66</f>
        <v>0</v>
      </c>
      <c r="ONA66" s="1366">
        <f t="shared" ref="ONA66" si="13464">ONA59*$C$64*$C$66</f>
        <v>0</v>
      </c>
      <c r="ONC66" s="1366">
        <f t="shared" ref="ONC66" si="13465">ONC59*$C$64*$C$66</f>
        <v>0</v>
      </c>
      <c r="ONE66" s="1366">
        <f t="shared" ref="ONE66" si="13466">ONE59*$C$64*$C$66</f>
        <v>0</v>
      </c>
      <c r="ONG66" s="1366">
        <f t="shared" ref="ONG66" si="13467">ONG59*$C$64*$C$66</f>
        <v>0</v>
      </c>
      <c r="ONI66" s="1366">
        <f t="shared" ref="ONI66" si="13468">ONI59*$C$64*$C$66</f>
        <v>0</v>
      </c>
      <c r="ONK66" s="1366">
        <f t="shared" ref="ONK66" si="13469">ONK59*$C$64*$C$66</f>
        <v>0</v>
      </c>
      <c r="ONM66" s="1366">
        <f t="shared" ref="ONM66" si="13470">ONM59*$C$64*$C$66</f>
        <v>0</v>
      </c>
      <c r="ONO66" s="1366">
        <f t="shared" ref="ONO66" si="13471">ONO59*$C$64*$C$66</f>
        <v>0</v>
      </c>
      <c r="ONQ66" s="1366">
        <f t="shared" ref="ONQ66" si="13472">ONQ59*$C$64*$C$66</f>
        <v>0</v>
      </c>
      <c r="ONS66" s="1366">
        <f t="shared" ref="ONS66" si="13473">ONS59*$C$64*$C$66</f>
        <v>0</v>
      </c>
      <c r="ONU66" s="1366">
        <f t="shared" ref="ONU66" si="13474">ONU59*$C$64*$C$66</f>
        <v>0</v>
      </c>
      <c r="ONW66" s="1366">
        <f t="shared" ref="ONW66" si="13475">ONW59*$C$64*$C$66</f>
        <v>0</v>
      </c>
      <c r="ONY66" s="1366">
        <f t="shared" ref="ONY66" si="13476">ONY59*$C$64*$C$66</f>
        <v>0</v>
      </c>
      <c r="OOA66" s="1366">
        <f t="shared" ref="OOA66" si="13477">OOA59*$C$64*$C$66</f>
        <v>0</v>
      </c>
      <c r="OOC66" s="1366">
        <f t="shared" ref="OOC66" si="13478">OOC59*$C$64*$C$66</f>
        <v>0</v>
      </c>
      <c r="OOE66" s="1366">
        <f t="shared" ref="OOE66" si="13479">OOE59*$C$64*$C$66</f>
        <v>0</v>
      </c>
      <c r="OOG66" s="1366">
        <f t="shared" ref="OOG66" si="13480">OOG59*$C$64*$C$66</f>
        <v>0</v>
      </c>
      <c r="OOI66" s="1366">
        <f t="shared" ref="OOI66" si="13481">OOI59*$C$64*$C$66</f>
        <v>0</v>
      </c>
      <c r="OOK66" s="1366">
        <f t="shared" ref="OOK66" si="13482">OOK59*$C$64*$C$66</f>
        <v>0</v>
      </c>
      <c r="OOM66" s="1366">
        <f t="shared" ref="OOM66" si="13483">OOM59*$C$64*$C$66</f>
        <v>0</v>
      </c>
      <c r="OOO66" s="1366">
        <f t="shared" ref="OOO66" si="13484">OOO59*$C$64*$C$66</f>
        <v>0</v>
      </c>
      <c r="OOQ66" s="1366">
        <f t="shared" ref="OOQ66" si="13485">OOQ59*$C$64*$C$66</f>
        <v>0</v>
      </c>
      <c r="OOS66" s="1366">
        <f t="shared" ref="OOS66" si="13486">OOS59*$C$64*$C$66</f>
        <v>0</v>
      </c>
      <c r="OOU66" s="1366">
        <f t="shared" ref="OOU66" si="13487">OOU59*$C$64*$C$66</f>
        <v>0</v>
      </c>
      <c r="OOW66" s="1366">
        <f t="shared" ref="OOW66" si="13488">OOW59*$C$64*$C$66</f>
        <v>0</v>
      </c>
      <c r="OOY66" s="1366">
        <f t="shared" ref="OOY66" si="13489">OOY59*$C$64*$C$66</f>
        <v>0</v>
      </c>
      <c r="OPA66" s="1366">
        <f t="shared" ref="OPA66" si="13490">OPA59*$C$64*$C$66</f>
        <v>0</v>
      </c>
      <c r="OPC66" s="1366">
        <f t="shared" ref="OPC66" si="13491">OPC59*$C$64*$C$66</f>
        <v>0</v>
      </c>
      <c r="OPE66" s="1366">
        <f t="shared" ref="OPE66" si="13492">OPE59*$C$64*$C$66</f>
        <v>0</v>
      </c>
      <c r="OPG66" s="1366">
        <f t="shared" ref="OPG66" si="13493">OPG59*$C$64*$C$66</f>
        <v>0</v>
      </c>
      <c r="OPI66" s="1366">
        <f t="shared" ref="OPI66" si="13494">OPI59*$C$64*$C$66</f>
        <v>0</v>
      </c>
      <c r="OPK66" s="1366">
        <f t="shared" ref="OPK66" si="13495">OPK59*$C$64*$C$66</f>
        <v>0</v>
      </c>
      <c r="OPM66" s="1366">
        <f t="shared" ref="OPM66" si="13496">OPM59*$C$64*$C$66</f>
        <v>0</v>
      </c>
      <c r="OPO66" s="1366">
        <f t="shared" ref="OPO66" si="13497">OPO59*$C$64*$C$66</f>
        <v>0</v>
      </c>
      <c r="OPQ66" s="1366">
        <f t="shared" ref="OPQ66" si="13498">OPQ59*$C$64*$C$66</f>
        <v>0</v>
      </c>
      <c r="OPS66" s="1366">
        <f t="shared" ref="OPS66" si="13499">OPS59*$C$64*$C$66</f>
        <v>0</v>
      </c>
      <c r="OPU66" s="1366">
        <f t="shared" ref="OPU66" si="13500">OPU59*$C$64*$C$66</f>
        <v>0</v>
      </c>
      <c r="OPW66" s="1366">
        <f t="shared" ref="OPW66" si="13501">OPW59*$C$64*$C$66</f>
        <v>0</v>
      </c>
      <c r="OPY66" s="1366">
        <f t="shared" ref="OPY66" si="13502">OPY59*$C$64*$C$66</f>
        <v>0</v>
      </c>
      <c r="OQA66" s="1366">
        <f t="shared" ref="OQA66" si="13503">OQA59*$C$64*$C$66</f>
        <v>0</v>
      </c>
      <c r="OQC66" s="1366">
        <f t="shared" ref="OQC66" si="13504">OQC59*$C$64*$C$66</f>
        <v>0</v>
      </c>
      <c r="OQE66" s="1366">
        <f t="shared" ref="OQE66" si="13505">OQE59*$C$64*$C$66</f>
        <v>0</v>
      </c>
      <c r="OQG66" s="1366">
        <f t="shared" ref="OQG66" si="13506">OQG59*$C$64*$C$66</f>
        <v>0</v>
      </c>
      <c r="OQI66" s="1366">
        <f t="shared" ref="OQI66" si="13507">OQI59*$C$64*$C$66</f>
        <v>0</v>
      </c>
      <c r="OQK66" s="1366">
        <f t="shared" ref="OQK66" si="13508">OQK59*$C$64*$C$66</f>
        <v>0</v>
      </c>
      <c r="OQM66" s="1366">
        <f t="shared" ref="OQM66" si="13509">OQM59*$C$64*$C$66</f>
        <v>0</v>
      </c>
      <c r="OQO66" s="1366">
        <f t="shared" ref="OQO66" si="13510">OQO59*$C$64*$C$66</f>
        <v>0</v>
      </c>
      <c r="OQQ66" s="1366">
        <f t="shared" ref="OQQ66" si="13511">OQQ59*$C$64*$C$66</f>
        <v>0</v>
      </c>
      <c r="OQS66" s="1366">
        <f t="shared" ref="OQS66" si="13512">OQS59*$C$64*$C$66</f>
        <v>0</v>
      </c>
      <c r="OQU66" s="1366">
        <f t="shared" ref="OQU66" si="13513">OQU59*$C$64*$C$66</f>
        <v>0</v>
      </c>
      <c r="OQW66" s="1366">
        <f t="shared" ref="OQW66" si="13514">OQW59*$C$64*$C$66</f>
        <v>0</v>
      </c>
      <c r="OQY66" s="1366">
        <f t="shared" ref="OQY66" si="13515">OQY59*$C$64*$C$66</f>
        <v>0</v>
      </c>
      <c r="ORA66" s="1366">
        <f t="shared" ref="ORA66" si="13516">ORA59*$C$64*$C$66</f>
        <v>0</v>
      </c>
      <c r="ORC66" s="1366">
        <f t="shared" ref="ORC66" si="13517">ORC59*$C$64*$C$66</f>
        <v>0</v>
      </c>
      <c r="ORE66" s="1366">
        <f t="shared" ref="ORE66" si="13518">ORE59*$C$64*$C$66</f>
        <v>0</v>
      </c>
      <c r="ORG66" s="1366">
        <f t="shared" ref="ORG66" si="13519">ORG59*$C$64*$C$66</f>
        <v>0</v>
      </c>
      <c r="ORI66" s="1366">
        <f t="shared" ref="ORI66" si="13520">ORI59*$C$64*$C$66</f>
        <v>0</v>
      </c>
      <c r="ORK66" s="1366">
        <f t="shared" ref="ORK66" si="13521">ORK59*$C$64*$C$66</f>
        <v>0</v>
      </c>
      <c r="ORM66" s="1366">
        <f t="shared" ref="ORM66" si="13522">ORM59*$C$64*$C$66</f>
        <v>0</v>
      </c>
      <c r="ORO66" s="1366">
        <f t="shared" ref="ORO66" si="13523">ORO59*$C$64*$C$66</f>
        <v>0</v>
      </c>
      <c r="ORQ66" s="1366">
        <f t="shared" ref="ORQ66" si="13524">ORQ59*$C$64*$C$66</f>
        <v>0</v>
      </c>
      <c r="ORS66" s="1366">
        <f t="shared" ref="ORS66" si="13525">ORS59*$C$64*$C$66</f>
        <v>0</v>
      </c>
      <c r="ORU66" s="1366">
        <f t="shared" ref="ORU66" si="13526">ORU59*$C$64*$C$66</f>
        <v>0</v>
      </c>
      <c r="ORW66" s="1366">
        <f t="shared" ref="ORW66" si="13527">ORW59*$C$64*$C$66</f>
        <v>0</v>
      </c>
      <c r="ORY66" s="1366">
        <f t="shared" ref="ORY66" si="13528">ORY59*$C$64*$C$66</f>
        <v>0</v>
      </c>
      <c r="OSA66" s="1366">
        <f t="shared" ref="OSA66" si="13529">OSA59*$C$64*$C$66</f>
        <v>0</v>
      </c>
      <c r="OSC66" s="1366">
        <f t="shared" ref="OSC66" si="13530">OSC59*$C$64*$C$66</f>
        <v>0</v>
      </c>
      <c r="OSE66" s="1366">
        <f t="shared" ref="OSE66" si="13531">OSE59*$C$64*$C$66</f>
        <v>0</v>
      </c>
      <c r="OSG66" s="1366">
        <f t="shared" ref="OSG66" si="13532">OSG59*$C$64*$C$66</f>
        <v>0</v>
      </c>
      <c r="OSI66" s="1366">
        <f t="shared" ref="OSI66" si="13533">OSI59*$C$64*$C$66</f>
        <v>0</v>
      </c>
      <c r="OSK66" s="1366">
        <f t="shared" ref="OSK66" si="13534">OSK59*$C$64*$C$66</f>
        <v>0</v>
      </c>
      <c r="OSM66" s="1366">
        <f t="shared" ref="OSM66" si="13535">OSM59*$C$64*$C$66</f>
        <v>0</v>
      </c>
      <c r="OSO66" s="1366">
        <f t="shared" ref="OSO66" si="13536">OSO59*$C$64*$C$66</f>
        <v>0</v>
      </c>
      <c r="OSQ66" s="1366">
        <f t="shared" ref="OSQ66" si="13537">OSQ59*$C$64*$C$66</f>
        <v>0</v>
      </c>
      <c r="OSS66" s="1366">
        <f t="shared" ref="OSS66" si="13538">OSS59*$C$64*$C$66</f>
        <v>0</v>
      </c>
      <c r="OSU66" s="1366">
        <f t="shared" ref="OSU66" si="13539">OSU59*$C$64*$C$66</f>
        <v>0</v>
      </c>
      <c r="OSW66" s="1366">
        <f t="shared" ref="OSW66" si="13540">OSW59*$C$64*$C$66</f>
        <v>0</v>
      </c>
      <c r="OSY66" s="1366">
        <f t="shared" ref="OSY66" si="13541">OSY59*$C$64*$C$66</f>
        <v>0</v>
      </c>
      <c r="OTA66" s="1366">
        <f t="shared" ref="OTA66" si="13542">OTA59*$C$64*$C$66</f>
        <v>0</v>
      </c>
      <c r="OTC66" s="1366">
        <f t="shared" ref="OTC66" si="13543">OTC59*$C$64*$C$66</f>
        <v>0</v>
      </c>
      <c r="OTE66" s="1366">
        <f t="shared" ref="OTE66" si="13544">OTE59*$C$64*$C$66</f>
        <v>0</v>
      </c>
      <c r="OTG66" s="1366">
        <f t="shared" ref="OTG66" si="13545">OTG59*$C$64*$C$66</f>
        <v>0</v>
      </c>
      <c r="OTI66" s="1366">
        <f t="shared" ref="OTI66" si="13546">OTI59*$C$64*$C$66</f>
        <v>0</v>
      </c>
      <c r="OTK66" s="1366">
        <f t="shared" ref="OTK66" si="13547">OTK59*$C$64*$C$66</f>
        <v>0</v>
      </c>
      <c r="OTM66" s="1366">
        <f t="shared" ref="OTM66" si="13548">OTM59*$C$64*$C$66</f>
        <v>0</v>
      </c>
      <c r="OTO66" s="1366">
        <f t="shared" ref="OTO66" si="13549">OTO59*$C$64*$C$66</f>
        <v>0</v>
      </c>
      <c r="OTQ66" s="1366">
        <f t="shared" ref="OTQ66" si="13550">OTQ59*$C$64*$C$66</f>
        <v>0</v>
      </c>
      <c r="OTS66" s="1366">
        <f t="shared" ref="OTS66" si="13551">OTS59*$C$64*$C$66</f>
        <v>0</v>
      </c>
      <c r="OTU66" s="1366">
        <f t="shared" ref="OTU66" si="13552">OTU59*$C$64*$C$66</f>
        <v>0</v>
      </c>
      <c r="OTW66" s="1366">
        <f t="shared" ref="OTW66" si="13553">OTW59*$C$64*$C$66</f>
        <v>0</v>
      </c>
      <c r="OTY66" s="1366">
        <f t="shared" ref="OTY66" si="13554">OTY59*$C$64*$C$66</f>
        <v>0</v>
      </c>
      <c r="OUA66" s="1366">
        <f t="shared" ref="OUA66" si="13555">OUA59*$C$64*$C$66</f>
        <v>0</v>
      </c>
      <c r="OUC66" s="1366">
        <f t="shared" ref="OUC66" si="13556">OUC59*$C$64*$C$66</f>
        <v>0</v>
      </c>
      <c r="OUE66" s="1366">
        <f t="shared" ref="OUE66" si="13557">OUE59*$C$64*$C$66</f>
        <v>0</v>
      </c>
      <c r="OUG66" s="1366">
        <f t="shared" ref="OUG66" si="13558">OUG59*$C$64*$C$66</f>
        <v>0</v>
      </c>
      <c r="OUI66" s="1366">
        <f t="shared" ref="OUI66" si="13559">OUI59*$C$64*$C$66</f>
        <v>0</v>
      </c>
      <c r="OUK66" s="1366">
        <f t="shared" ref="OUK66" si="13560">OUK59*$C$64*$C$66</f>
        <v>0</v>
      </c>
      <c r="OUM66" s="1366">
        <f t="shared" ref="OUM66" si="13561">OUM59*$C$64*$C$66</f>
        <v>0</v>
      </c>
      <c r="OUO66" s="1366">
        <f t="shared" ref="OUO66" si="13562">OUO59*$C$64*$C$66</f>
        <v>0</v>
      </c>
      <c r="OUQ66" s="1366">
        <f t="shared" ref="OUQ66" si="13563">OUQ59*$C$64*$C$66</f>
        <v>0</v>
      </c>
      <c r="OUS66" s="1366">
        <f t="shared" ref="OUS66" si="13564">OUS59*$C$64*$C$66</f>
        <v>0</v>
      </c>
      <c r="OUU66" s="1366">
        <f t="shared" ref="OUU66" si="13565">OUU59*$C$64*$C$66</f>
        <v>0</v>
      </c>
      <c r="OUW66" s="1366">
        <f t="shared" ref="OUW66" si="13566">OUW59*$C$64*$C$66</f>
        <v>0</v>
      </c>
      <c r="OUY66" s="1366">
        <f t="shared" ref="OUY66" si="13567">OUY59*$C$64*$C$66</f>
        <v>0</v>
      </c>
      <c r="OVA66" s="1366">
        <f t="shared" ref="OVA66" si="13568">OVA59*$C$64*$C$66</f>
        <v>0</v>
      </c>
      <c r="OVC66" s="1366">
        <f t="shared" ref="OVC66" si="13569">OVC59*$C$64*$C$66</f>
        <v>0</v>
      </c>
      <c r="OVE66" s="1366">
        <f t="shared" ref="OVE66" si="13570">OVE59*$C$64*$C$66</f>
        <v>0</v>
      </c>
      <c r="OVG66" s="1366">
        <f t="shared" ref="OVG66" si="13571">OVG59*$C$64*$C$66</f>
        <v>0</v>
      </c>
      <c r="OVI66" s="1366">
        <f t="shared" ref="OVI66" si="13572">OVI59*$C$64*$C$66</f>
        <v>0</v>
      </c>
      <c r="OVK66" s="1366">
        <f t="shared" ref="OVK66" si="13573">OVK59*$C$64*$C$66</f>
        <v>0</v>
      </c>
      <c r="OVM66" s="1366">
        <f t="shared" ref="OVM66" si="13574">OVM59*$C$64*$C$66</f>
        <v>0</v>
      </c>
      <c r="OVO66" s="1366">
        <f t="shared" ref="OVO66" si="13575">OVO59*$C$64*$C$66</f>
        <v>0</v>
      </c>
      <c r="OVQ66" s="1366">
        <f t="shared" ref="OVQ66" si="13576">OVQ59*$C$64*$C$66</f>
        <v>0</v>
      </c>
      <c r="OVS66" s="1366">
        <f t="shared" ref="OVS66" si="13577">OVS59*$C$64*$C$66</f>
        <v>0</v>
      </c>
      <c r="OVU66" s="1366">
        <f t="shared" ref="OVU66" si="13578">OVU59*$C$64*$C$66</f>
        <v>0</v>
      </c>
      <c r="OVW66" s="1366">
        <f t="shared" ref="OVW66" si="13579">OVW59*$C$64*$C$66</f>
        <v>0</v>
      </c>
      <c r="OVY66" s="1366">
        <f t="shared" ref="OVY66" si="13580">OVY59*$C$64*$C$66</f>
        <v>0</v>
      </c>
      <c r="OWA66" s="1366">
        <f t="shared" ref="OWA66" si="13581">OWA59*$C$64*$C$66</f>
        <v>0</v>
      </c>
      <c r="OWC66" s="1366">
        <f t="shared" ref="OWC66" si="13582">OWC59*$C$64*$C$66</f>
        <v>0</v>
      </c>
      <c r="OWE66" s="1366">
        <f t="shared" ref="OWE66" si="13583">OWE59*$C$64*$C$66</f>
        <v>0</v>
      </c>
      <c r="OWG66" s="1366">
        <f t="shared" ref="OWG66" si="13584">OWG59*$C$64*$C$66</f>
        <v>0</v>
      </c>
      <c r="OWI66" s="1366">
        <f t="shared" ref="OWI66" si="13585">OWI59*$C$64*$C$66</f>
        <v>0</v>
      </c>
      <c r="OWK66" s="1366">
        <f t="shared" ref="OWK66" si="13586">OWK59*$C$64*$C$66</f>
        <v>0</v>
      </c>
      <c r="OWM66" s="1366">
        <f t="shared" ref="OWM66" si="13587">OWM59*$C$64*$C$66</f>
        <v>0</v>
      </c>
      <c r="OWO66" s="1366">
        <f t="shared" ref="OWO66" si="13588">OWO59*$C$64*$C$66</f>
        <v>0</v>
      </c>
      <c r="OWQ66" s="1366">
        <f t="shared" ref="OWQ66" si="13589">OWQ59*$C$64*$C$66</f>
        <v>0</v>
      </c>
      <c r="OWS66" s="1366">
        <f t="shared" ref="OWS66" si="13590">OWS59*$C$64*$C$66</f>
        <v>0</v>
      </c>
      <c r="OWU66" s="1366">
        <f t="shared" ref="OWU66" si="13591">OWU59*$C$64*$C$66</f>
        <v>0</v>
      </c>
      <c r="OWW66" s="1366">
        <f t="shared" ref="OWW66" si="13592">OWW59*$C$64*$C$66</f>
        <v>0</v>
      </c>
      <c r="OWY66" s="1366">
        <f t="shared" ref="OWY66" si="13593">OWY59*$C$64*$C$66</f>
        <v>0</v>
      </c>
      <c r="OXA66" s="1366">
        <f t="shared" ref="OXA66" si="13594">OXA59*$C$64*$C$66</f>
        <v>0</v>
      </c>
      <c r="OXC66" s="1366">
        <f t="shared" ref="OXC66" si="13595">OXC59*$C$64*$C$66</f>
        <v>0</v>
      </c>
      <c r="OXE66" s="1366">
        <f t="shared" ref="OXE66" si="13596">OXE59*$C$64*$C$66</f>
        <v>0</v>
      </c>
      <c r="OXG66" s="1366">
        <f t="shared" ref="OXG66" si="13597">OXG59*$C$64*$C$66</f>
        <v>0</v>
      </c>
      <c r="OXI66" s="1366">
        <f t="shared" ref="OXI66" si="13598">OXI59*$C$64*$C$66</f>
        <v>0</v>
      </c>
      <c r="OXK66" s="1366">
        <f t="shared" ref="OXK66" si="13599">OXK59*$C$64*$C$66</f>
        <v>0</v>
      </c>
      <c r="OXM66" s="1366">
        <f t="shared" ref="OXM66" si="13600">OXM59*$C$64*$C$66</f>
        <v>0</v>
      </c>
      <c r="OXO66" s="1366">
        <f t="shared" ref="OXO66" si="13601">OXO59*$C$64*$C$66</f>
        <v>0</v>
      </c>
      <c r="OXQ66" s="1366">
        <f t="shared" ref="OXQ66" si="13602">OXQ59*$C$64*$C$66</f>
        <v>0</v>
      </c>
      <c r="OXS66" s="1366">
        <f t="shared" ref="OXS66" si="13603">OXS59*$C$64*$C$66</f>
        <v>0</v>
      </c>
      <c r="OXU66" s="1366">
        <f t="shared" ref="OXU66" si="13604">OXU59*$C$64*$C$66</f>
        <v>0</v>
      </c>
      <c r="OXW66" s="1366">
        <f t="shared" ref="OXW66" si="13605">OXW59*$C$64*$C$66</f>
        <v>0</v>
      </c>
      <c r="OXY66" s="1366">
        <f t="shared" ref="OXY66" si="13606">OXY59*$C$64*$C$66</f>
        <v>0</v>
      </c>
      <c r="OYA66" s="1366">
        <f t="shared" ref="OYA66" si="13607">OYA59*$C$64*$C$66</f>
        <v>0</v>
      </c>
      <c r="OYC66" s="1366">
        <f t="shared" ref="OYC66" si="13608">OYC59*$C$64*$C$66</f>
        <v>0</v>
      </c>
      <c r="OYE66" s="1366">
        <f t="shared" ref="OYE66" si="13609">OYE59*$C$64*$C$66</f>
        <v>0</v>
      </c>
      <c r="OYG66" s="1366">
        <f t="shared" ref="OYG66" si="13610">OYG59*$C$64*$C$66</f>
        <v>0</v>
      </c>
      <c r="OYI66" s="1366">
        <f t="shared" ref="OYI66" si="13611">OYI59*$C$64*$C$66</f>
        <v>0</v>
      </c>
      <c r="OYK66" s="1366">
        <f t="shared" ref="OYK66" si="13612">OYK59*$C$64*$C$66</f>
        <v>0</v>
      </c>
      <c r="OYM66" s="1366">
        <f t="shared" ref="OYM66" si="13613">OYM59*$C$64*$C$66</f>
        <v>0</v>
      </c>
      <c r="OYO66" s="1366">
        <f t="shared" ref="OYO66" si="13614">OYO59*$C$64*$C$66</f>
        <v>0</v>
      </c>
      <c r="OYQ66" s="1366">
        <f t="shared" ref="OYQ66" si="13615">OYQ59*$C$64*$C$66</f>
        <v>0</v>
      </c>
      <c r="OYS66" s="1366">
        <f t="shared" ref="OYS66" si="13616">OYS59*$C$64*$C$66</f>
        <v>0</v>
      </c>
      <c r="OYU66" s="1366">
        <f t="shared" ref="OYU66" si="13617">OYU59*$C$64*$C$66</f>
        <v>0</v>
      </c>
      <c r="OYW66" s="1366">
        <f t="shared" ref="OYW66" si="13618">OYW59*$C$64*$C$66</f>
        <v>0</v>
      </c>
      <c r="OYY66" s="1366">
        <f t="shared" ref="OYY66" si="13619">OYY59*$C$64*$C$66</f>
        <v>0</v>
      </c>
      <c r="OZA66" s="1366">
        <f t="shared" ref="OZA66" si="13620">OZA59*$C$64*$C$66</f>
        <v>0</v>
      </c>
      <c r="OZC66" s="1366">
        <f t="shared" ref="OZC66" si="13621">OZC59*$C$64*$C$66</f>
        <v>0</v>
      </c>
      <c r="OZE66" s="1366">
        <f t="shared" ref="OZE66" si="13622">OZE59*$C$64*$C$66</f>
        <v>0</v>
      </c>
      <c r="OZG66" s="1366">
        <f t="shared" ref="OZG66" si="13623">OZG59*$C$64*$C$66</f>
        <v>0</v>
      </c>
      <c r="OZI66" s="1366">
        <f t="shared" ref="OZI66" si="13624">OZI59*$C$64*$C$66</f>
        <v>0</v>
      </c>
      <c r="OZK66" s="1366">
        <f t="shared" ref="OZK66" si="13625">OZK59*$C$64*$C$66</f>
        <v>0</v>
      </c>
      <c r="OZM66" s="1366">
        <f t="shared" ref="OZM66" si="13626">OZM59*$C$64*$C$66</f>
        <v>0</v>
      </c>
      <c r="OZO66" s="1366">
        <f t="shared" ref="OZO66" si="13627">OZO59*$C$64*$C$66</f>
        <v>0</v>
      </c>
      <c r="OZQ66" s="1366">
        <f t="shared" ref="OZQ66" si="13628">OZQ59*$C$64*$C$66</f>
        <v>0</v>
      </c>
      <c r="OZS66" s="1366">
        <f t="shared" ref="OZS66" si="13629">OZS59*$C$64*$C$66</f>
        <v>0</v>
      </c>
      <c r="OZU66" s="1366">
        <f t="shared" ref="OZU66" si="13630">OZU59*$C$64*$C$66</f>
        <v>0</v>
      </c>
      <c r="OZW66" s="1366">
        <f t="shared" ref="OZW66" si="13631">OZW59*$C$64*$C$66</f>
        <v>0</v>
      </c>
      <c r="OZY66" s="1366">
        <f t="shared" ref="OZY66" si="13632">OZY59*$C$64*$C$66</f>
        <v>0</v>
      </c>
      <c r="PAA66" s="1366">
        <f t="shared" ref="PAA66" si="13633">PAA59*$C$64*$C$66</f>
        <v>0</v>
      </c>
      <c r="PAC66" s="1366">
        <f t="shared" ref="PAC66" si="13634">PAC59*$C$64*$C$66</f>
        <v>0</v>
      </c>
      <c r="PAE66" s="1366">
        <f t="shared" ref="PAE66" si="13635">PAE59*$C$64*$C$66</f>
        <v>0</v>
      </c>
      <c r="PAG66" s="1366">
        <f t="shared" ref="PAG66" si="13636">PAG59*$C$64*$C$66</f>
        <v>0</v>
      </c>
      <c r="PAI66" s="1366">
        <f t="shared" ref="PAI66" si="13637">PAI59*$C$64*$C$66</f>
        <v>0</v>
      </c>
      <c r="PAK66" s="1366">
        <f t="shared" ref="PAK66" si="13638">PAK59*$C$64*$C$66</f>
        <v>0</v>
      </c>
      <c r="PAM66" s="1366">
        <f t="shared" ref="PAM66" si="13639">PAM59*$C$64*$C$66</f>
        <v>0</v>
      </c>
      <c r="PAO66" s="1366">
        <f t="shared" ref="PAO66" si="13640">PAO59*$C$64*$C$66</f>
        <v>0</v>
      </c>
      <c r="PAQ66" s="1366">
        <f t="shared" ref="PAQ66" si="13641">PAQ59*$C$64*$C$66</f>
        <v>0</v>
      </c>
      <c r="PAS66" s="1366">
        <f t="shared" ref="PAS66" si="13642">PAS59*$C$64*$C$66</f>
        <v>0</v>
      </c>
      <c r="PAU66" s="1366">
        <f t="shared" ref="PAU66" si="13643">PAU59*$C$64*$C$66</f>
        <v>0</v>
      </c>
      <c r="PAW66" s="1366">
        <f t="shared" ref="PAW66" si="13644">PAW59*$C$64*$C$66</f>
        <v>0</v>
      </c>
      <c r="PAY66" s="1366">
        <f t="shared" ref="PAY66" si="13645">PAY59*$C$64*$C$66</f>
        <v>0</v>
      </c>
      <c r="PBA66" s="1366">
        <f t="shared" ref="PBA66" si="13646">PBA59*$C$64*$C$66</f>
        <v>0</v>
      </c>
      <c r="PBC66" s="1366">
        <f t="shared" ref="PBC66" si="13647">PBC59*$C$64*$C$66</f>
        <v>0</v>
      </c>
      <c r="PBE66" s="1366">
        <f t="shared" ref="PBE66" si="13648">PBE59*$C$64*$C$66</f>
        <v>0</v>
      </c>
      <c r="PBG66" s="1366">
        <f t="shared" ref="PBG66" si="13649">PBG59*$C$64*$C$66</f>
        <v>0</v>
      </c>
      <c r="PBI66" s="1366">
        <f t="shared" ref="PBI66" si="13650">PBI59*$C$64*$C$66</f>
        <v>0</v>
      </c>
      <c r="PBK66" s="1366">
        <f t="shared" ref="PBK66" si="13651">PBK59*$C$64*$C$66</f>
        <v>0</v>
      </c>
      <c r="PBM66" s="1366">
        <f t="shared" ref="PBM66" si="13652">PBM59*$C$64*$C$66</f>
        <v>0</v>
      </c>
      <c r="PBO66" s="1366">
        <f t="shared" ref="PBO66" si="13653">PBO59*$C$64*$C$66</f>
        <v>0</v>
      </c>
      <c r="PBQ66" s="1366">
        <f t="shared" ref="PBQ66" si="13654">PBQ59*$C$64*$C$66</f>
        <v>0</v>
      </c>
      <c r="PBS66" s="1366">
        <f t="shared" ref="PBS66" si="13655">PBS59*$C$64*$C$66</f>
        <v>0</v>
      </c>
      <c r="PBU66" s="1366">
        <f t="shared" ref="PBU66" si="13656">PBU59*$C$64*$C$66</f>
        <v>0</v>
      </c>
      <c r="PBW66" s="1366">
        <f t="shared" ref="PBW66" si="13657">PBW59*$C$64*$C$66</f>
        <v>0</v>
      </c>
      <c r="PBY66" s="1366">
        <f t="shared" ref="PBY66" si="13658">PBY59*$C$64*$C$66</f>
        <v>0</v>
      </c>
      <c r="PCA66" s="1366">
        <f t="shared" ref="PCA66" si="13659">PCA59*$C$64*$C$66</f>
        <v>0</v>
      </c>
      <c r="PCC66" s="1366">
        <f t="shared" ref="PCC66" si="13660">PCC59*$C$64*$C$66</f>
        <v>0</v>
      </c>
      <c r="PCE66" s="1366">
        <f t="shared" ref="PCE66" si="13661">PCE59*$C$64*$C$66</f>
        <v>0</v>
      </c>
      <c r="PCG66" s="1366">
        <f t="shared" ref="PCG66" si="13662">PCG59*$C$64*$C$66</f>
        <v>0</v>
      </c>
      <c r="PCI66" s="1366">
        <f t="shared" ref="PCI66" si="13663">PCI59*$C$64*$C$66</f>
        <v>0</v>
      </c>
      <c r="PCK66" s="1366">
        <f t="shared" ref="PCK66" si="13664">PCK59*$C$64*$C$66</f>
        <v>0</v>
      </c>
      <c r="PCM66" s="1366">
        <f t="shared" ref="PCM66" si="13665">PCM59*$C$64*$C$66</f>
        <v>0</v>
      </c>
      <c r="PCO66" s="1366">
        <f t="shared" ref="PCO66" si="13666">PCO59*$C$64*$C$66</f>
        <v>0</v>
      </c>
      <c r="PCQ66" s="1366">
        <f t="shared" ref="PCQ66" si="13667">PCQ59*$C$64*$C$66</f>
        <v>0</v>
      </c>
      <c r="PCS66" s="1366">
        <f t="shared" ref="PCS66" si="13668">PCS59*$C$64*$C$66</f>
        <v>0</v>
      </c>
      <c r="PCU66" s="1366">
        <f t="shared" ref="PCU66" si="13669">PCU59*$C$64*$C$66</f>
        <v>0</v>
      </c>
      <c r="PCW66" s="1366">
        <f t="shared" ref="PCW66" si="13670">PCW59*$C$64*$C$66</f>
        <v>0</v>
      </c>
      <c r="PCY66" s="1366">
        <f t="shared" ref="PCY66" si="13671">PCY59*$C$64*$C$66</f>
        <v>0</v>
      </c>
      <c r="PDA66" s="1366">
        <f t="shared" ref="PDA66" si="13672">PDA59*$C$64*$C$66</f>
        <v>0</v>
      </c>
      <c r="PDC66" s="1366">
        <f t="shared" ref="PDC66" si="13673">PDC59*$C$64*$C$66</f>
        <v>0</v>
      </c>
      <c r="PDE66" s="1366">
        <f t="shared" ref="PDE66" si="13674">PDE59*$C$64*$C$66</f>
        <v>0</v>
      </c>
      <c r="PDG66" s="1366">
        <f t="shared" ref="PDG66" si="13675">PDG59*$C$64*$C$66</f>
        <v>0</v>
      </c>
      <c r="PDI66" s="1366">
        <f t="shared" ref="PDI66" si="13676">PDI59*$C$64*$C$66</f>
        <v>0</v>
      </c>
      <c r="PDK66" s="1366">
        <f t="shared" ref="PDK66" si="13677">PDK59*$C$64*$C$66</f>
        <v>0</v>
      </c>
      <c r="PDM66" s="1366">
        <f t="shared" ref="PDM66" si="13678">PDM59*$C$64*$C$66</f>
        <v>0</v>
      </c>
      <c r="PDO66" s="1366">
        <f t="shared" ref="PDO66" si="13679">PDO59*$C$64*$C$66</f>
        <v>0</v>
      </c>
      <c r="PDQ66" s="1366">
        <f t="shared" ref="PDQ66" si="13680">PDQ59*$C$64*$C$66</f>
        <v>0</v>
      </c>
      <c r="PDS66" s="1366">
        <f t="shared" ref="PDS66" si="13681">PDS59*$C$64*$C$66</f>
        <v>0</v>
      </c>
      <c r="PDU66" s="1366">
        <f t="shared" ref="PDU66" si="13682">PDU59*$C$64*$C$66</f>
        <v>0</v>
      </c>
      <c r="PDW66" s="1366">
        <f t="shared" ref="PDW66" si="13683">PDW59*$C$64*$C$66</f>
        <v>0</v>
      </c>
      <c r="PDY66" s="1366">
        <f t="shared" ref="PDY66" si="13684">PDY59*$C$64*$C$66</f>
        <v>0</v>
      </c>
      <c r="PEA66" s="1366">
        <f t="shared" ref="PEA66" si="13685">PEA59*$C$64*$C$66</f>
        <v>0</v>
      </c>
      <c r="PEC66" s="1366">
        <f t="shared" ref="PEC66" si="13686">PEC59*$C$64*$C$66</f>
        <v>0</v>
      </c>
      <c r="PEE66" s="1366">
        <f t="shared" ref="PEE66" si="13687">PEE59*$C$64*$C$66</f>
        <v>0</v>
      </c>
      <c r="PEG66" s="1366">
        <f t="shared" ref="PEG66" si="13688">PEG59*$C$64*$C$66</f>
        <v>0</v>
      </c>
      <c r="PEI66" s="1366">
        <f t="shared" ref="PEI66" si="13689">PEI59*$C$64*$C$66</f>
        <v>0</v>
      </c>
      <c r="PEK66" s="1366">
        <f t="shared" ref="PEK66" si="13690">PEK59*$C$64*$C$66</f>
        <v>0</v>
      </c>
      <c r="PEM66" s="1366">
        <f t="shared" ref="PEM66" si="13691">PEM59*$C$64*$C$66</f>
        <v>0</v>
      </c>
      <c r="PEO66" s="1366">
        <f t="shared" ref="PEO66" si="13692">PEO59*$C$64*$C$66</f>
        <v>0</v>
      </c>
      <c r="PEQ66" s="1366">
        <f t="shared" ref="PEQ66" si="13693">PEQ59*$C$64*$C$66</f>
        <v>0</v>
      </c>
      <c r="PES66" s="1366">
        <f t="shared" ref="PES66" si="13694">PES59*$C$64*$C$66</f>
        <v>0</v>
      </c>
      <c r="PEU66" s="1366">
        <f t="shared" ref="PEU66" si="13695">PEU59*$C$64*$C$66</f>
        <v>0</v>
      </c>
      <c r="PEW66" s="1366">
        <f t="shared" ref="PEW66" si="13696">PEW59*$C$64*$C$66</f>
        <v>0</v>
      </c>
      <c r="PEY66" s="1366">
        <f t="shared" ref="PEY66" si="13697">PEY59*$C$64*$C$66</f>
        <v>0</v>
      </c>
      <c r="PFA66" s="1366">
        <f t="shared" ref="PFA66" si="13698">PFA59*$C$64*$C$66</f>
        <v>0</v>
      </c>
      <c r="PFC66" s="1366">
        <f t="shared" ref="PFC66" si="13699">PFC59*$C$64*$C$66</f>
        <v>0</v>
      </c>
      <c r="PFE66" s="1366">
        <f t="shared" ref="PFE66" si="13700">PFE59*$C$64*$C$66</f>
        <v>0</v>
      </c>
      <c r="PFG66" s="1366">
        <f t="shared" ref="PFG66" si="13701">PFG59*$C$64*$C$66</f>
        <v>0</v>
      </c>
      <c r="PFI66" s="1366">
        <f t="shared" ref="PFI66" si="13702">PFI59*$C$64*$C$66</f>
        <v>0</v>
      </c>
      <c r="PFK66" s="1366">
        <f t="shared" ref="PFK66" si="13703">PFK59*$C$64*$C$66</f>
        <v>0</v>
      </c>
      <c r="PFM66" s="1366">
        <f t="shared" ref="PFM66" si="13704">PFM59*$C$64*$C$66</f>
        <v>0</v>
      </c>
      <c r="PFO66" s="1366">
        <f t="shared" ref="PFO66" si="13705">PFO59*$C$64*$C$66</f>
        <v>0</v>
      </c>
      <c r="PFQ66" s="1366">
        <f t="shared" ref="PFQ66" si="13706">PFQ59*$C$64*$C$66</f>
        <v>0</v>
      </c>
      <c r="PFS66" s="1366">
        <f t="shared" ref="PFS66" si="13707">PFS59*$C$64*$C$66</f>
        <v>0</v>
      </c>
      <c r="PFU66" s="1366">
        <f t="shared" ref="PFU66" si="13708">PFU59*$C$64*$C$66</f>
        <v>0</v>
      </c>
      <c r="PFW66" s="1366">
        <f t="shared" ref="PFW66" si="13709">PFW59*$C$64*$C$66</f>
        <v>0</v>
      </c>
      <c r="PFY66" s="1366">
        <f t="shared" ref="PFY66" si="13710">PFY59*$C$64*$C$66</f>
        <v>0</v>
      </c>
      <c r="PGA66" s="1366">
        <f t="shared" ref="PGA66" si="13711">PGA59*$C$64*$C$66</f>
        <v>0</v>
      </c>
      <c r="PGC66" s="1366">
        <f t="shared" ref="PGC66" si="13712">PGC59*$C$64*$C$66</f>
        <v>0</v>
      </c>
      <c r="PGE66" s="1366">
        <f t="shared" ref="PGE66" si="13713">PGE59*$C$64*$C$66</f>
        <v>0</v>
      </c>
      <c r="PGG66" s="1366">
        <f t="shared" ref="PGG66" si="13714">PGG59*$C$64*$C$66</f>
        <v>0</v>
      </c>
      <c r="PGI66" s="1366">
        <f t="shared" ref="PGI66" si="13715">PGI59*$C$64*$C$66</f>
        <v>0</v>
      </c>
      <c r="PGK66" s="1366">
        <f t="shared" ref="PGK66" si="13716">PGK59*$C$64*$C$66</f>
        <v>0</v>
      </c>
      <c r="PGM66" s="1366">
        <f t="shared" ref="PGM66" si="13717">PGM59*$C$64*$C$66</f>
        <v>0</v>
      </c>
      <c r="PGO66" s="1366">
        <f t="shared" ref="PGO66" si="13718">PGO59*$C$64*$C$66</f>
        <v>0</v>
      </c>
      <c r="PGQ66" s="1366">
        <f t="shared" ref="PGQ66" si="13719">PGQ59*$C$64*$C$66</f>
        <v>0</v>
      </c>
      <c r="PGS66" s="1366">
        <f t="shared" ref="PGS66" si="13720">PGS59*$C$64*$C$66</f>
        <v>0</v>
      </c>
      <c r="PGU66" s="1366">
        <f t="shared" ref="PGU66" si="13721">PGU59*$C$64*$C$66</f>
        <v>0</v>
      </c>
      <c r="PGW66" s="1366">
        <f t="shared" ref="PGW66" si="13722">PGW59*$C$64*$C$66</f>
        <v>0</v>
      </c>
      <c r="PGY66" s="1366">
        <f t="shared" ref="PGY66" si="13723">PGY59*$C$64*$C$66</f>
        <v>0</v>
      </c>
      <c r="PHA66" s="1366">
        <f t="shared" ref="PHA66" si="13724">PHA59*$C$64*$C$66</f>
        <v>0</v>
      </c>
      <c r="PHC66" s="1366">
        <f t="shared" ref="PHC66" si="13725">PHC59*$C$64*$C$66</f>
        <v>0</v>
      </c>
      <c r="PHE66" s="1366">
        <f t="shared" ref="PHE66" si="13726">PHE59*$C$64*$C$66</f>
        <v>0</v>
      </c>
      <c r="PHG66" s="1366">
        <f t="shared" ref="PHG66" si="13727">PHG59*$C$64*$C$66</f>
        <v>0</v>
      </c>
      <c r="PHI66" s="1366">
        <f t="shared" ref="PHI66" si="13728">PHI59*$C$64*$C$66</f>
        <v>0</v>
      </c>
      <c r="PHK66" s="1366">
        <f t="shared" ref="PHK66" si="13729">PHK59*$C$64*$C$66</f>
        <v>0</v>
      </c>
      <c r="PHM66" s="1366">
        <f t="shared" ref="PHM66" si="13730">PHM59*$C$64*$C$66</f>
        <v>0</v>
      </c>
      <c r="PHO66" s="1366">
        <f t="shared" ref="PHO66" si="13731">PHO59*$C$64*$C$66</f>
        <v>0</v>
      </c>
      <c r="PHQ66" s="1366">
        <f t="shared" ref="PHQ66" si="13732">PHQ59*$C$64*$C$66</f>
        <v>0</v>
      </c>
      <c r="PHS66" s="1366">
        <f t="shared" ref="PHS66" si="13733">PHS59*$C$64*$C$66</f>
        <v>0</v>
      </c>
      <c r="PHU66" s="1366">
        <f t="shared" ref="PHU66" si="13734">PHU59*$C$64*$C$66</f>
        <v>0</v>
      </c>
      <c r="PHW66" s="1366">
        <f t="shared" ref="PHW66" si="13735">PHW59*$C$64*$C$66</f>
        <v>0</v>
      </c>
      <c r="PHY66" s="1366">
        <f t="shared" ref="PHY66" si="13736">PHY59*$C$64*$C$66</f>
        <v>0</v>
      </c>
      <c r="PIA66" s="1366">
        <f t="shared" ref="PIA66" si="13737">PIA59*$C$64*$C$66</f>
        <v>0</v>
      </c>
      <c r="PIC66" s="1366">
        <f t="shared" ref="PIC66" si="13738">PIC59*$C$64*$C$66</f>
        <v>0</v>
      </c>
      <c r="PIE66" s="1366">
        <f t="shared" ref="PIE66" si="13739">PIE59*$C$64*$C$66</f>
        <v>0</v>
      </c>
      <c r="PIG66" s="1366">
        <f t="shared" ref="PIG66" si="13740">PIG59*$C$64*$C$66</f>
        <v>0</v>
      </c>
      <c r="PII66" s="1366">
        <f t="shared" ref="PII66" si="13741">PII59*$C$64*$C$66</f>
        <v>0</v>
      </c>
      <c r="PIK66" s="1366">
        <f t="shared" ref="PIK66" si="13742">PIK59*$C$64*$C$66</f>
        <v>0</v>
      </c>
      <c r="PIM66" s="1366">
        <f t="shared" ref="PIM66" si="13743">PIM59*$C$64*$C$66</f>
        <v>0</v>
      </c>
      <c r="PIO66" s="1366">
        <f t="shared" ref="PIO66" si="13744">PIO59*$C$64*$C$66</f>
        <v>0</v>
      </c>
      <c r="PIQ66" s="1366">
        <f t="shared" ref="PIQ66" si="13745">PIQ59*$C$64*$C$66</f>
        <v>0</v>
      </c>
      <c r="PIS66" s="1366">
        <f t="shared" ref="PIS66" si="13746">PIS59*$C$64*$C$66</f>
        <v>0</v>
      </c>
      <c r="PIU66" s="1366">
        <f t="shared" ref="PIU66" si="13747">PIU59*$C$64*$C$66</f>
        <v>0</v>
      </c>
      <c r="PIW66" s="1366">
        <f t="shared" ref="PIW66" si="13748">PIW59*$C$64*$C$66</f>
        <v>0</v>
      </c>
      <c r="PIY66" s="1366">
        <f t="shared" ref="PIY66" si="13749">PIY59*$C$64*$C$66</f>
        <v>0</v>
      </c>
      <c r="PJA66" s="1366">
        <f t="shared" ref="PJA66" si="13750">PJA59*$C$64*$C$66</f>
        <v>0</v>
      </c>
      <c r="PJC66" s="1366">
        <f t="shared" ref="PJC66" si="13751">PJC59*$C$64*$C$66</f>
        <v>0</v>
      </c>
      <c r="PJE66" s="1366">
        <f t="shared" ref="PJE66" si="13752">PJE59*$C$64*$C$66</f>
        <v>0</v>
      </c>
      <c r="PJG66" s="1366">
        <f t="shared" ref="PJG66" si="13753">PJG59*$C$64*$C$66</f>
        <v>0</v>
      </c>
      <c r="PJI66" s="1366">
        <f t="shared" ref="PJI66" si="13754">PJI59*$C$64*$C$66</f>
        <v>0</v>
      </c>
      <c r="PJK66" s="1366">
        <f t="shared" ref="PJK66" si="13755">PJK59*$C$64*$C$66</f>
        <v>0</v>
      </c>
      <c r="PJM66" s="1366">
        <f t="shared" ref="PJM66" si="13756">PJM59*$C$64*$C$66</f>
        <v>0</v>
      </c>
      <c r="PJO66" s="1366">
        <f t="shared" ref="PJO66" si="13757">PJO59*$C$64*$C$66</f>
        <v>0</v>
      </c>
      <c r="PJQ66" s="1366">
        <f t="shared" ref="PJQ66" si="13758">PJQ59*$C$64*$C$66</f>
        <v>0</v>
      </c>
      <c r="PJS66" s="1366">
        <f t="shared" ref="PJS66" si="13759">PJS59*$C$64*$C$66</f>
        <v>0</v>
      </c>
      <c r="PJU66" s="1366">
        <f t="shared" ref="PJU66" si="13760">PJU59*$C$64*$C$66</f>
        <v>0</v>
      </c>
      <c r="PJW66" s="1366">
        <f t="shared" ref="PJW66" si="13761">PJW59*$C$64*$C$66</f>
        <v>0</v>
      </c>
      <c r="PJY66" s="1366">
        <f t="shared" ref="PJY66" si="13762">PJY59*$C$64*$C$66</f>
        <v>0</v>
      </c>
      <c r="PKA66" s="1366">
        <f t="shared" ref="PKA66" si="13763">PKA59*$C$64*$C$66</f>
        <v>0</v>
      </c>
      <c r="PKC66" s="1366">
        <f t="shared" ref="PKC66" si="13764">PKC59*$C$64*$C$66</f>
        <v>0</v>
      </c>
      <c r="PKE66" s="1366">
        <f t="shared" ref="PKE66" si="13765">PKE59*$C$64*$C$66</f>
        <v>0</v>
      </c>
      <c r="PKG66" s="1366">
        <f t="shared" ref="PKG66" si="13766">PKG59*$C$64*$C$66</f>
        <v>0</v>
      </c>
      <c r="PKI66" s="1366">
        <f t="shared" ref="PKI66" si="13767">PKI59*$C$64*$C$66</f>
        <v>0</v>
      </c>
      <c r="PKK66" s="1366">
        <f t="shared" ref="PKK66" si="13768">PKK59*$C$64*$C$66</f>
        <v>0</v>
      </c>
      <c r="PKM66" s="1366">
        <f t="shared" ref="PKM66" si="13769">PKM59*$C$64*$C$66</f>
        <v>0</v>
      </c>
      <c r="PKO66" s="1366">
        <f t="shared" ref="PKO66" si="13770">PKO59*$C$64*$C$66</f>
        <v>0</v>
      </c>
      <c r="PKQ66" s="1366">
        <f t="shared" ref="PKQ66" si="13771">PKQ59*$C$64*$C$66</f>
        <v>0</v>
      </c>
      <c r="PKS66" s="1366">
        <f t="shared" ref="PKS66" si="13772">PKS59*$C$64*$C$66</f>
        <v>0</v>
      </c>
      <c r="PKU66" s="1366">
        <f t="shared" ref="PKU66" si="13773">PKU59*$C$64*$C$66</f>
        <v>0</v>
      </c>
      <c r="PKW66" s="1366">
        <f t="shared" ref="PKW66" si="13774">PKW59*$C$64*$C$66</f>
        <v>0</v>
      </c>
      <c r="PKY66" s="1366">
        <f t="shared" ref="PKY66" si="13775">PKY59*$C$64*$C$66</f>
        <v>0</v>
      </c>
      <c r="PLA66" s="1366">
        <f t="shared" ref="PLA66" si="13776">PLA59*$C$64*$C$66</f>
        <v>0</v>
      </c>
      <c r="PLC66" s="1366">
        <f t="shared" ref="PLC66" si="13777">PLC59*$C$64*$C$66</f>
        <v>0</v>
      </c>
      <c r="PLE66" s="1366">
        <f t="shared" ref="PLE66" si="13778">PLE59*$C$64*$C$66</f>
        <v>0</v>
      </c>
      <c r="PLG66" s="1366">
        <f t="shared" ref="PLG66" si="13779">PLG59*$C$64*$C$66</f>
        <v>0</v>
      </c>
      <c r="PLI66" s="1366">
        <f t="shared" ref="PLI66" si="13780">PLI59*$C$64*$C$66</f>
        <v>0</v>
      </c>
      <c r="PLK66" s="1366">
        <f t="shared" ref="PLK66" si="13781">PLK59*$C$64*$C$66</f>
        <v>0</v>
      </c>
      <c r="PLM66" s="1366">
        <f t="shared" ref="PLM66" si="13782">PLM59*$C$64*$C$66</f>
        <v>0</v>
      </c>
      <c r="PLO66" s="1366">
        <f t="shared" ref="PLO66" si="13783">PLO59*$C$64*$C$66</f>
        <v>0</v>
      </c>
      <c r="PLQ66" s="1366">
        <f t="shared" ref="PLQ66" si="13784">PLQ59*$C$64*$C$66</f>
        <v>0</v>
      </c>
      <c r="PLS66" s="1366">
        <f t="shared" ref="PLS66" si="13785">PLS59*$C$64*$C$66</f>
        <v>0</v>
      </c>
      <c r="PLU66" s="1366">
        <f t="shared" ref="PLU66" si="13786">PLU59*$C$64*$C$66</f>
        <v>0</v>
      </c>
      <c r="PLW66" s="1366">
        <f t="shared" ref="PLW66" si="13787">PLW59*$C$64*$C$66</f>
        <v>0</v>
      </c>
      <c r="PLY66" s="1366">
        <f t="shared" ref="PLY66" si="13788">PLY59*$C$64*$C$66</f>
        <v>0</v>
      </c>
      <c r="PMA66" s="1366">
        <f t="shared" ref="PMA66" si="13789">PMA59*$C$64*$C$66</f>
        <v>0</v>
      </c>
      <c r="PMC66" s="1366">
        <f t="shared" ref="PMC66" si="13790">PMC59*$C$64*$C$66</f>
        <v>0</v>
      </c>
      <c r="PME66" s="1366">
        <f t="shared" ref="PME66" si="13791">PME59*$C$64*$C$66</f>
        <v>0</v>
      </c>
      <c r="PMG66" s="1366">
        <f t="shared" ref="PMG66" si="13792">PMG59*$C$64*$C$66</f>
        <v>0</v>
      </c>
      <c r="PMI66" s="1366">
        <f t="shared" ref="PMI66" si="13793">PMI59*$C$64*$C$66</f>
        <v>0</v>
      </c>
      <c r="PMK66" s="1366">
        <f t="shared" ref="PMK66" si="13794">PMK59*$C$64*$C$66</f>
        <v>0</v>
      </c>
      <c r="PMM66" s="1366">
        <f t="shared" ref="PMM66" si="13795">PMM59*$C$64*$C$66</f>
        <v>0</v>
      </c>
      <c r="PMO66" s="1366">
        <f t="shared" ref="PMO66" si="13796">PMO59*$C$64*$C$66</f>
        <v>0</v>
      </c>
      <c r="PMQ66" s="1366">
        <f t="shared" ref="PMQ66" si="13797">PMQ59*$C$64*$C$66</f>
        <v>0</v>
      </c>
      <c r="PMS66" s="1366">
        <f t="shared" ref="PMS66" si="13798">PMS59*$C$64*$C$66</f>
        <v>0</v>
      </c>
      <c r="PMU66" s="1366">
        <f t="shared" ref="PMU66" si="13799">PMU59*$C$64*$C$66</f>
        <v>0</v>
      </c>
      <c r="PMW66" s="1366">
        <f t="shared" ref="PMW66" si="13800">PMW59*$C$64*$C$66</f>
        <v>0</v>
      </c>
      <c r="PMY66" s="1366">
        <f t="shared" ref="PMY66" si="13801">PMY59*$C$64*$C$66</f>
        <v>0</v>
      </c>
      <c r="PNA66" s="1366">
        <f t="shared" ref="PNA66" si="13802">PNA59*$C$64*$C$66</f>
        <v>0</v>
      </c>
      <c r="PNC66" s="1366">
        <f t="shared" ref="PNC66" si="13803">PNC59*$C$64*$C$66</f>
        <v>0</v>
      </c>
      <c r="PNE66" s="1366">
        <f t="shared" ref="PNE66" si="13804">PNE59*$C$64*$C$66</f>
        <v>0</v>
      </c>
      <c r="PNG66" s="1366">
        <f t="shared" ref="PNG66" si="13805">PNG59*$C$64*$C$66</f>
        <v>0</v>
      </c>
      <c r="PNI66" s="1366">
        <f t="shared" ref="PNI66" si="13806">PNI59*$C$64*$C$66</f>
        <v>0</v>
      </c>
      <c r="PNK66" s="1366">
        <f t="shared" ref="PNK66" si="13807">PNK59*$C$64*$C$66</f>
        <v>0</v>
      </c>
      <c r="PNM66" s="1366">
        <f t="shared" ref="PNM66" si="13808">PNM59*$C$64*$C$66</f>
        <v>0</v>
      </c>
      <c r="PNO66" s="1366">
        <f t="shared" ref="PNO66" si="13809">PNO59*$C$64*$C$66</f>
        <v>0</v>
      </c>
      <c r="PNQ66" s="1366">
        <f t="shared" ref="PNQ66" si="13810">PNQ59*$C$64*$C$66</f>
        <v>0</v>
      </c>
      <c r="PNS66" s="1366">
        <f t="shared" ref="PNS66" si="13811">PNS59*$C$64*$C$66</f>
        <v>0</v>
      </c>
      <c r="PNU66" s="1366">
        <f t="shared" ref="PNU66" si="13812">PNU59*$C$64*$C$66</f>
        <v>0</v>
      </c>
      <c r="PNW66" s="1366">
        <f t="shared" ref="PNW66" si="13813">PNW59*$C$64*$C$66</f>
        <v>0</v>
      </c>
      <c r="PNY66" s="1366">
        <f t="shared" ref="PNY66" si="13814">PNY59*$C$64*$C$66</f>
        <v>0</v>
      </c>
      <c r="POA66" s="1366">
        <f t="shared" ref="POA66" si="13815">POA59*$C$64*$C$66</f>
        <v>0</v>
      </c>
      <c r="POC66" s="1366">
        <f t="shared" ref="POC66" si="13816">POC59*$C$64*$C$66</f>
        <v>0</v>
      </c>
      <c r="POE66" s="1366">
        <f t="shared" ref="POE66" si="13817">POE59*$C$64*$C$66</f>
        <v>0</v>
      </c>
      <c r="POG66" s="1366">
        <f t="shared" ref="POG66" si="13818">POG59*$C$64*$C$66</f>
        <v>0</v>
      </c>
      <c r="POI66" s="1366">
        <f t="shared" ref="POI66" si="13819">POI59*$C$64*$C$66</f>
        <v>0</v>
      </c>
      <c r="POK66" s="1366">
        <f t="shared" ref="POK66" si="13820">POK59*$C$64*$C$66</f>
        <v>0</v>
      </c>
      <c r="POM66" s="1366">
        <f t="shared" ref="POM66" si="13821">POM59*$C$64*$C$66</f>
        <v>0</v>
      </c>
      <c r="POO66" s="1366">
        <f t="shared" ref="POO66" si="13822">POO59*$C$64*$C$66</f>
        <v>0</v>
      </c>
      <c r="POQ66" s="1366">
        <f t="shared" ref="POQ66" si="13823">POQ59*$C$64*$C$66</f>
        <v>0</v>
      </c>
      <c r="POS66" s="1366">
        <f t="shared" ref="POS66" si="13824">POS59*$C$64*$C$66</f>
        <v>0</v>
      </c>
      <c r="POU66" s="1366">
        <f t="shared" ref="POU66" si="13825">POU59*$C$64*$C$66</f>
        <v>0</v>
      </c>
      <c r="POW66" s="1366">
        <f t="shared" ref="POW66" si="13826">POW59*$C$64*$C$66</f>
        <v>0</v>
      </c>
      <c r="POY66" s="1366">
        <f t="shared" ref="POY66" si="13827">POY59*$C$64*$C$66</f>
        <v>0</v>
      </c>
      <c r="PPA66" s="1366">
        <f t="shared" ref="PPA66" si="13828">PPA59*$C$64*$C$66</f>
        <v>0</v>
      </c>
      <c r="PPC66" s="1366">
        <f t="shared" ref="PPC66" si="13829">PPC59*$C$64*$C$66</f>
        <v>0</v>
      </c>
      <c r="PPE66" s="1366">
        <f t="shared" ref="PPE66" si="13830">PPE59*$C$64*$C$66</f>
        <v>0</v>
      </c>
      <c r="PPG66" s="1366">
        <f t="shared" ref="PPG66" si="13831">PPG59*$C$64*$C$66</f>
        <v>0</v>
      </c>
      <c r="PPI66" s="1366">
        <f t="shared" ref="PPI66" si="13832">PPI59*$C$64*$C$66</f>
        <v>0</v>
      </c>
      <c r="PPK66" s="1366">
        <f t="shared" ref="PPK66" si="13833">PPK59*$C$64*$C$66</f>
        <v>0</v>
      </c>
      <c r="PPM66" s="1366">
        <f t="shared" ref="PPM66" si="13834">PPM59*$C$64*$C$66</f>
        <v>0</v>
      </c>
      <c r="PPO66" s="1366">
        <f t="shared" ref="PPO66" si="13835">PPO59*$C$64*$C$66</f>
        <v>0</v>
      </c>
      <c r="PPQ66" s="1366">
        <f t="shared" ref="PPQ66" si="13836">PPQ59*$C$64*$C$66</f>
        <v>0</v>
      </c>
      <c r="PPS66" s="1366">
        <f t="shared" ref="PPS66" si="13837">PPS59*$C$64*$C$66</f>
        <v>0</v>
      </c>
      <c r="PPU66" s="1366">
        <f t="shared" ref="PPU66" si="13838">PPU59*$C$64*$C$66</f>
        <v>0</v>
      </c>
      <c r="PPW66" s="1366">
        <f t="shared" ref="PPW66" si="13839">PPW59*$C$64*$C$66</f>
        <v>0</v>
      </c>
      <c r="PPY66" s="1366">
        <f t="shared" ref="PPY66" si="13840">PPY59*$C$64*$C$66</f>
        <v>0</v>
      </c>
      <c r="PQA66" s="1366">
        <f t="shared" ref="PQA66" si="13841">PQA59*$C$64*$C$66</f>
        <v>0</v>
      </c>
      <c r="PQC66" s="1366">
        <f t="shared" ref="PQC66" si="13842">PQC59*$C$64*$C$66</f>
        <v>0</v>
      </c>
      <c r="PQE66" s="1366">
        <f t="shared" ref="PQE66" si="13843">PQE59*$C$64*$C$66</f>
        <v>0</v>
      </c>
      <c r="PQG66" s="1366">
        <f t="shared" ref="PQG66" si="13844">PQG59*$C$64*$C$66</f>
        <v>0</v>
      </c>
      <c r="PQI66" s="1366">
        <f t="shared" ref="PQI66" si="13845">PQI59*$C$64*$C$66</f>
        <v>0</v>
      </c>
      <c r="PQK66" s="1366">
        <f t="shared" ref="PQK66" si="13846">PQK59*$C$64*$C$66</f>
        <v>0</v>
      </c>
      <c r="PQM66" s="1366">
        <f t="shared" ref="PQM66" si="13847">PQM59*$C$64*$C$66</f>
        <v>0</v>
      </c>
      <c r="PQO66" s="1366">
        <f t="shared" ref="PQO66" si="13848">PQO59*$C$64*$C$66</f>
        <v>0</v>
      </c>
      <c r="PQQ66" s="1366">
        <f t="shared" ref="PQQ66" si="13849">PQQ59*$C$64*$C$66</f>
        <v>0</v>
      </c>
      <c r="PQS66" s="1366">
        <f t="shared" ref="PQS66" si="13850">PQS59*$C$64*$C$66</f>
        <v>0</v>
      </c>
      <c r="PQU66" s="1366">
        <f t="shared" ref="PQU66" si="13851">PQU59*$C$64*$C$66</f>
        <v>0</v>
      </c>
      <c r="PQW66" s="1366">
        <f t="shared" ref="PQW66" si="13852">PQW59*$C$64*$C$66</f>
        <v>0</v>
      </c>
      <c r="PQY66" s="1366">
        <f t="shared" ref="PQY66" si="13853">PQY59*$C$64*$C$66</f>
        <v>0</v>
      </c>
      <c r="PRA66" s="1366">
        <f t="shared" ref="PRA66" si="13854">PRA59*$C$64*$C$66</f>
        <v>0</v>
      </c>
      <c r="PRC66" s="1366">
        <f t="shared" ref="PRC66" si="13855">PRC59*$C$64*$C$66</f>
        <v>0</v>
      </c>
      <c r="PRE66" s="1366">
        <f t="shared" ref="PRE66" si="13856">PRE59*$C$64*$C$66</f>
        <v>0</v>
      </c>
      <c r="PRG66" s="1366">
        <f t="shared" ref="PRG66" si="13857">PRG59*$C$64*$C$66</f>
        <v>0</v>
      </c>
      <c r="PRI66" s="1366">
        <f t="shared" ref="PRI66" si="13858">PRI59*$C$64*$C$66</f>
        <v>0</v>
      </c>
      <c r="PRK66" s="1366">
        <f t="shared" ref="PRK66" si="13859">PRK59*$C$64*$C$66</f>
        <v>0</v>
      </c>
      <c r="PRM66" s="1366">
        <f t="shared" ref="PRM66" si="13860">PRM59*$C$64*$C$66</f>
        <v>0</v>
      </c>
      <c r="PRO66" s="1366">
        <f t="shared" ref="PRO66" si="13861">PRO59*$C$64*$C$66</f>
        <v>0</v>
      </c>
      <c r="PRQ66" s="1366">
        <f t="shared" ref="PRQ66" si="13862">PRQ59*$C$64*$C$66</f>
        <v>0</v>
      </c>
      <c r="PRS66" s="1366">
        <f t="shared" ref="PRS66" si="13863">PRS59*$C$64*$C$66</f>
        <v>0</v>
      </c>
      <c r="PRU66" s="1366">
        <f t="shared" ref="PRU66" si="13864">PRU59*$C$64*$C$66</f>
        <v>0</v>
      </c>
      <c r="PRW66" s="1366">
        <f t="shared" ref="PRW66" si="13865">PRW59*$C$64*$C$66</f>
        <v>0</v>
      </c>
      <c r="PRY66" s="1366">
        <f t="shared" ref="PRY66" si="13866">PRY59*$C$64*$C$66</f>
        <v>0</v>
      </c>
      <c r="PSA66" s="1366">
        <f t="shared" ref="PSA66" si="13867">PSA59*$C$64*$C$66</f>
        <v>0</v>
      </c>
      <c r="PSC66" s="1366">
        <f t="shared" ref="PSC66" si="13868">PSC59*$C$64*$C$66</f>
        <v>0</v>
      </c>
      <c r="PSE66" s="1366">
        <f t="shared" ref="PSE66" si="13869">PSE59*$C$64*$C$66</f>
        <v>0</v>
      </c>
      <c r="PSG66" s="1366">
        <f t="shared" ref="PSG66" si="13870">PSG59*$C$64*$C$66</f>
        <v>0</v>
      </c>
      <c r="PSI66" s="1366">
        <f t="shared" ref="PSI66" si="13871">PSI59*$C$64*$C$66</f>
        <v>0</v>
      </c>
      <c r="PSK66" s="1366">
        <f t="shared" ref="PSK66" si="13872">PSK59*$C$64*$C$66</f>
        <v>0</v>
      </c>
      <c r="PSM66" s="1366">
        <f t="shared" ref="PSM66" si="13873">PSM59*$C$64*$C$66</f>
        <v>0</v>
      </c>
      <c r="PSO66" s="1366">
        <f t="shared" ref="PSO66" si="13874">PSO59*$C$64*$C$66</f>
        <v>0</v>
      </c>
      <c r="PSQ66" s="1366">
        <f t="shared" ref="PSQ66" si="13875">PSQ59*$C$64*$C$66</f>
        <v>0</v>
      </c>
      <c r="PSS66" s="1366">
        <f t="shared" ref="PSS66" si="13876">PSS59*$C$64*$C$66</f>
        <v>0</v>
      </c>
      <c r="PSU66" s="1366">
        <f t="shared" ref="PSU66" si="13877">PSU59*$C$64*$C$66</f>
        <v>0</v>
      </c>
      <c r="PSW66" s="1366">
        <f t="shared" ref="PSW66" si="13878">PSW59*$C$64*$C$66</f>
        <v>0</v>
      </c>
      <c r="PSY66" s="1366">
        <f t="shared" ref="PSY66" si="13879">PSY59*$C$64*$C$66</f>
        <v>0</v>
      </c>
      <c r="PTA66" s="1366">
        <f t="shared" ref="PTA66" si="13880">PTA59*$C$64*$C$66</f>
        <v>0</v>
      </c>
      <c r="PTC66" s="1366">
        <f t="shared" ref="PTC66" si="13881">PTC59*$C$64*$C$66</f>
        <v>0</v>
      </c>
      <c r="PTE66" s="1366">
        <f t="shared" ref="PTE66" si="13882">PTE59*$C$64*$C$66</f>
        <v>0</v>
      </c>
      <c r="PTG66" s="1366">
        <f t="shared" ref="PTG66" si="13883">PTG59*$C$64*$C$66</f>
        <v>0</v>
      </c>
      <c r="PTI66" s="1366">
        <f t="shared" ref="PTI66" si="13884">PTI59*$C$64*$C$66</f>
        <v>0</v>
      </c>
      <c r="PTK66" s="1366">
        <f t="shared" ref="PTK66" si="13885">PTK59*$C$64*$C$66</f>
        <v>0</v>
      </c>
      <c r="PTM66" s="1366">
        <f t="shared" ref="PTM66" si="13886">PTM59*$C$64*$C$66</f>
        <v>0</v>
      </c>
      <c r="PTO66" s="1366">
        <f t="shared" ref="PTO66" si="13887">PTO59*$C$64*$C$66</f>
        <v>0</v>
      </c>
      <c r="PTQ66" s="1366">
        <f t="shared" ref="PTQ66" si="13888">PTQ59*$C$64*$C$66</f>
        <v>0</v>
      </c>
      <c r="PTS66" s="1366">
        <f t="shared" ref="PTS66" si="13889">PTS59*$C$64*$C$66</f>
        <v>0</v>
      </c>
      <c r="PTU66" s="1366">
        <f t="shared" ref="PTU66" si="13890">PTU59*$C$64*$C$66</f>
        <v>0</v>
      </c>
      <c r="PTW66" s="1366">
        <f t="shared" ref="PTW66" si="13891">PTW59*$C$64*$C$66</f>
        <v>0</v>
      </c>
      <c r="PTY66" s="1366">
        <f t="shared" ref="PTY66" si="13892">PTY59*$C$64*$C$66</f>
        <v>0</v>
      </c>
      <c r="PUA66" s="1366">
        <f t="shared" ref="PUA66" si="13893">PUA59*$C$64*$C$66</f>
        <v>0</v>
      </c>
      <c r="PUC66" s="1366">
        <f t="shared" ref="PUC66" si="13894">PUC59*$C$64*$C$66</f>
        <v>0</v>
      </c>
      <c r="PUE66" s="1366">
        <f t="shared" ref="PUE66" si="13895">PUE59*$C$64*$C$66</f>
        <v>0</v>
      </c>
      <c r="PUG66" s="1366">
        <f t="shared" ref="PUG66" si="13896">PUG59*$C$64*$C$66</f>
        <v>0</v>
      </c>
      <c r="PUI66" s="1366">
        <f t="shared" ref="PUI66" si="13897">PUI59*$C$64*$C$66</f>
        <v>0</v>
      </c>
      <c r="PUK66" s="1366">
        <f t="shared" ref="PUK66" si="13898">PUK59*$C$64*$C$66</f>
        <v>0</v>
      </c>
      <c r="PUM66" s="1366">
        <f t="shared" ref="PUM66" si="13899">PUM59*$C$64*$C$66</f>
        <v>0</v>
      </c>
      <c r="PUO66" s="1366">
        <f t="shared" ref="PUO66" si="13900">PUO59*$C$64*$C$66</f>
        <v>0</v>
      </c>
      <c r="PUQ66" s="1366">
        <f t="shared" ref="PUQ66" si="13901">PUQ59*$C$64*$C$66</f>
        <v>0</v>
      </c>
      <c r="PUS66" s="1366">
        <f t="shared" ref="PUS66" si="13902">PUS59*$C$64*$C$66</f>
        <v>0</v>
      </c>
      <c r="PUU66" s="1366">
        <f t="shared" ref="PUU66" si="13903">PUU59*$C$64*$C$66</f>
        <v>0</v>
      </c>
      <c r="PUW66" s="1366">
        <f t="shared" ref="PUW66" si="13904">PUW59*$C$64*$C$66</f>
        <v>0</v>
      </c>
      <c r="PUY66" s="1366">
        <f t="shared" ref="PUY66" si="13905">PUY59*$C$64*$C$66</f>
        <v>0</v>
      </c>
      <c r="PVA66" s="1366">
        <f t="shared" ref="PVA66" si="13906">PVA59*$C$64*$C$66</f>
        <v>0</v>
      </c>
      <c r="PVC66" s="1366">
        <f t="shared" ref="PVC66" si="13907">PVC59*$C$64*$C$66</f>
        <v>0</v>
      </c>
      <c r="PVE66" s="1366">
        <f t="shared" ref="PVE66" si="13908">PVE59*$C$64*$C$66</f>
        <v>0</v>
      </c>
      <c r="PVG66" s="1366">
        <f t="shared" ref="PVG66" si="13909">PVG59*$C$64*$C$66</f>
        <v>0</v>
      </c>
      <c r="PVI66" s="1366">
        <f t="shared" ref="PVI66" si="13910">PVI59*$C$64*$C$66</f>
        <v>0</v>
      </c>
      <c r="PVK66" s="1366">
        <f t="shared" ref="PVK66" si="13911">PVK59*$C$64*$C$66</f>
        <v>0</v>
      </c>
      <c r="PVM66" s="1366">
        <f t="shared" ref="PVM66" si="13912">PVM59*$C$64*$C$66</f>
        <v>0</v>
      </c>
      <c r="PVO66" s="1366">
        <f t="shared" ref="PVO66" si="13913">PVO59*$C$64*$C$66</f>
        <v>0</v>
      </c>
      <c r="PVQ66" s="1366">
        <f t="shared" ref="PVQ66" si="13914">PVQ59*$C$64*$C$66</f>
        <v>0</v>
      </c>
      <c r="PVS66" s="1366">
        <f t="shared" ref="PVS66" si="13915">PVS59*$C$64*$C$66</f>
        <v>0</v>
      </c>
      <c r="PVU66" s="1366">
        <f t="shared" ref="PVU66" si="13916">PVU59*$C$64*$C$66</f>
        <v>0</v>
      </c>
      <c r="PVW66" s="1366">
        <f t="shared" ref="PVW66" si="13917">PVW59*$C$64*$C$66</f>
        <v>0</v>
      </c>
      <c r="PVY66" s="1366">
        <f t="shared" ref="PVY66" si="13918">PVY59*$C$64*$C$66</f>
        <v>0</v>
      </c>
      <c r="PWA66" s="1366">
        <f t="shared" ref="PWA66" si="13919">PWA59*$C$64*$C$66</f>
        <v>0</v>
      </c>
      <c r="PWC66" s="1366">
        <f t="shared" ref="PWC66" si="13920">PWC59*$C$64*$C$66</f>
        <v>0</v>
      </c>
      <c r="PWE66" s="1366">
        <f t="shared" ref="PWE66" si="13921">PWE59*$C$64*$C$66</f>
        <v>0</v>
      </c>
      <c r="PWG66" s="1366">
        <f t="shared" ref="PWG66" si="13922">PWG59*$C$64*$C$66</f>
        <v>0</v>
      </c>
      <c r="PWI66" s="1366">
        <f t="shared" ref="PWI66" si="13923">PWI59*$C$64*$C$66</f>
        <v>0</v>
      </c>
      <c r="PWK66" s="1366">
        <f t="shared" ref="PWK66" si="13924">PWK59*$C$64*$C$66</f>
        <v>0</v>
      </c>
      <c r="PWM66" s="1366">
        <f t="shared" ref="PWM66" si="13925">PWM59*$C$64*$C$66</f>
        <v>0</v>
      </c>
      <c r="PWO66" s="1366">
        <f t="shared" ref="PWO66" si="13926">PWO59*$C$64*$C$66</f>
        <v>0</v>
      </c>
      <c r="PWQ66" s="1366">
        <f t="shared" ref="PWQ66" si="13927">PWQ59*$C$64*$C$66</f>
        <v>0</v>
      </c>
      <c r="PWS66" s="1366">
        <f t="shared" ref="PWS66" si="13928">PWS59*$C$64*$C$66</f>
        <v>0</v>
      </c>
      <c r="PWU66" s="1366">
        <f t="shared" ref="PWU66" si="13929">PWU59*$C$64*$C$66</f>
        <v>0</v>
      </c>
      <c r="PWW66" s="1366">
        <f t="shared" ref="PWW66" si="13930">PWW59*$C$64*$C$66</f>
        <v>0</v>
      </c>
      <c r="PWY66" s="1366">
        <f t="shared" ref="PWY66" si="13931">PWY59*$C$64*$C$66</f>
        <v>0</v>
      </c>
      <c r="PXA66" s="1366">
        <f t="shared" ref="PXA66" si="13932">PXA59*$C$64*$C$66</f>
        <v>0</v>
      </c>
      <c r="PXC66" s="1366">
        <f t="shared" ref="PXC66" si="13933">PXC59*$C$64*$C$66</f>
        <v>0</v>
      </c>
      <c r="PXE66" s="1366">
        <f t="shared" ref="PXE66" si="13934">PXE59*$C$64*$C$66</f>
        <v>0</v>
      </c>
      <c r="PXG66" s="1366">
        <f t="shared" ref="PXG66" si="13935">PXG59*$C$64*$C$66</f>
        <v>0</v>
      </c>
      <c r="PXI66" s="1366">
        <f t="shared" ref="PXI66" si="13936">PXI59*$C$64*$C$66</f>
        <v>0</v>
      </c>
      <c r="PXK66" s="1366">
        <f t="shared" ref="PXK66" si="13937">PXK59*$C$64*$C$66</f>
        <v>0</v>
      </c>
      <c r="PXM66" s="1366">
        <f t="shared" ref="PXM66" si="13938">PXM59*$C$64*$C$66</f>
        <v>0</v>
      </c>
      <c r="PXO66" s="1366">
        <f t="shared" ref="PXO66" si="13939">PXO59*$C$64*$C$66</f>
        <v>0</v>
      </c>
      <c r="PXQ66" s="1366">
        <f t="shared" ref="PXQ66" si="13940">PXQ59*$C$64*$C$66</f>
        <v>0</v>
      </c>
      <c r="PXS66" s="1366">
        <f t="shared" ref="PXS66" si="13941">PXS59*$C$64*$C$66</f>
        <v>0</v>
      </c>
      <c r="PXU66" s="1366">
        <f t="shared" ref="PXU66" si="13942">PXU59*$C$64*$C$66</f>
        <v>0</v>
      </c>
      <c r="PXW66" s="1366">
        <f t="shared" ref="PXW66" si="13943">PXW59*$C$64*$C$66</f>
        <v>0</v>
      </c>
      <c r="PXY66" s="1366">
        <f t="shared" ref="PXY66" si="13944">PXY59*$C$64*$C$66</f>
        <v>0</v>
      </c>
      <c r="PYA66" s="1366">
        <f t="shared" ref="PYA66" si="13945">PYA59*$C$64*$C$66</f>
        <v>0</v>
      </c>
      <c r="PYC66" s="1366">
        <f t="shared" ref="PYC66" si="13946">PYC59*$C$64*$C$66</f>
        <v>0</v>
      </c>
      <c r="PYE66" s="1366">
        <f t="shared" ref="PYE66" si="13947">PYE59*$C$64*$C$66</f>
        <v>0</v>
      </c>
      <c r="PYG66" s="1366">
        <f t="shared" ref="PYG66" si="13948">PYG59*$C$64*$C$66</f>
        <v>0</v>
      </c>
      <c r="PYI66" s="1366">
        <f t="shared" ref="PYI66" si="13949">PYI59*$C$64*$C$66</f>
        <v>0</v>
      </c>
      <c r="PYK66" s="1366">
        <f t="shared" ref="PYK66" si="13950">PYK59*$C$64*$C$66</f>
        <v>0</v>
      </c>
      <c r="PYM66" s="1366">
        <f t="shared" ref="PYM66" si="13951">PYM59*$C$64*$C$66</f>
        <v>0</v>
      </c>
      <c r="PYO66" s="1366">
        <f t="shared" ref="PYO66" si="13952">PYO59*$C$64*$C$66</f>
        <v>0</v>
      </c>
      <c r="PYQ66" s="1366">
        <f t="shared" ref="PYQ66" si="13953">PYQ59*$C$64*$C$66</f>
        <v>0</v>
      </c>
      <c r="PYS66" s="1366">
        <f t="shared" ref="PYS66" si="13954">PYS59*$C$64*$C$66</f>
        <v>0</v>
      </c>
      <c r="PYU66" s="1366">
        <f t="shared" ref="PYU66" si="13955">PYU59*$C$64*$C$66</f>
        <v>0</v>
      </c>
      <c r="PYW66" s="1366">
        <f t="shared" ref="PYW66" si="13956">PYW59*$C$64*$C$66</f>
        <v>0</v>
      </c>
      <c r="PYY66" s="1366">
        <f t="shared" ref="PYY66" si="13957">PYY59*$C$64*$C$66</f>
        <v>0</v>
      </c>
      <c r="PZA66" s="1366">
        <f t="shared" ref="PZA66" si="13958">PZA59*$C$64*$C$66</f>
        <v>0</v>
      </c>
      <c r="PZC66" s="1366">
        <f t="shared" ref="PZC66" si="13959">PZC59*$C$64*$C$66</f>
        <v>0</v>
      </c>
      <c r="PZE66" s="1366">
        <f t="shared" ref="PZE66" si="13960">PZE59*$C$64*$C$66</f>
        <v>0</v>
      </c>
      <c r="PZG66" s="1366">
        <f t="shared" ref="PZG66" si="13961">PZG59*$C$64*$C$66</f>
        <v>0</v>
      </c>
      <c r="PZI66" s="1366">
        <f t="shared" ref="PZI66" si="13962">PZI59*$C$64*$C$66</f>
        <v>0</v>
      </c>
      <c r="PZK66" s="1366">
        <f t="shared" ref="PZK66" si="13963">PZK59*$C$64*$C$66</f>
        <v>0</v>
      </c>
      <c r="PZM66" s="1366">
        <f t="shared" ref="PZM66" si="13964">PZM59*$C$64*$C$66</f>
        <v>0</v>
      </c>
      <c r="PZO66" s="1366">
        <f t="shared" ref="PZO66" si="13965">PZO59*$C$64*$C$66</f>
        <v>0</v>
      </c>
      <c r="PZQ66" s="1366">
        <f t="shared" ref="PZQ66" si="13966">PZQ59*$C$64*$C$66</f>
        <v>0</v>
      </c>
      <c r="PZS66" s="1366">
        <f t="shared" ref="PZS66" si="13967">PZS59*$C$64*$C$66</f>
        <v>0</v>
      </c>
      <c r="PZU66" s="1366">
        <f t="shared" ref="PZU66" si="13968">PZU59*$C$64*$C$66</f>
        <v>0</v>
      </c>
      <c r="PZW66" s="1366">
        <f t="shared" ref="PZW66" si="13969">PZW59*$C$64*$C$66</f>
        <v>0</v>
      </c>
      <c r="PZY66" s="1366">
        <f t="shared" ref="PZY66" si="13970">PZY59*$C$64*$C$66</f>
        <v>0</v>
      </c>
      <c r="QAA66" s="1366">
        <f t="shared" ref="QAA66" si="13971">QAA59*$C$64*$C$66</f>
        <v>0</v>
      </c>
      <c r="QAC66" s="1366">
        <f t="shared" ref="QAC66" si="13972">QAC59*$C$64*$C$66</f>
        <v>0</v>
      </c>
      <c r="QAE66" s="1366">
        <f t="shared" ref="QAE66" si="13973">QAE59*$C$64*$C$66</f>
        <v>0</v>
      </c>
      <c r="QAG66" s="1366">
        <f t="shared" ref="QAG66" si="13974">QAG59*$C$64*$C$66</f>
        <v>0</v>
      </c>
      <c r="QAI66" s="1366">
        <f t="shared" ref="QAI66" si="13975">QAI59*$C$64*$C$66</f>
        <v>0</v>
      </c>
      <c r="QAK66" s="1366">
        <f t="shared" ref="QAK66" si="13976">QAK59*$C$64*$C$66</f>
        <v>0</v>
      </c>
      <c r="QAM66" s="1366">
        <f t="shared" ref="QAM66" si="13977">QAM59*$C$64*$C$66</f>
        <v>0</v>
      </c>
      <c r="QAO66" s="1366">
        <f t="shared" ref="QAO66" si="13978">QAO59*$C$64*$C$66</f>
        <v>0</v>
      </c>
      <c r="QAQ66" s="1366">
        <f t="shared" ref="QAQ66" si="13979">QAQ59*$C$64*$C$66</f>
        <v>0</v>
      </c>
      <c r="QAS66" s="1366">
        <f t="shared" ref="QAS66" si="13980">QAS59*$C$64*$C$66</f>
        <v>0</v>
      </c>
      <c r="QAU66" s="1366">
        <f t="shared" ref="QAU66" si="13981">QAU59*$C$64*$C$66</f>
        <v>0</v>
      </c>
      <c r="QAW66" s="1366">
        <f t="shared" ref="QAW66" si="13982">QAW59*$C$64*$C$66</f>
        <v>0</v>
      </c>
      <c r="QAY66" s="1366">
        <f t="shared" ref="QAY66" si="13983">QAY59*$C$64*$C$66</f>
        <v>0</v>
      </c>
      <c r="QBA66" s="1366">
        <f t="shared" ref="QBA66" si="13984">QBA59*$C$64*$C$66</f>
        <v>0</v>
      </c>
      <c r="QBC66" s="1366">
        <f t="shared" ref="QBC66" si="13985">QBC59*$C$64*$C$66</f>
        <v>0</v>
      </c>
      <c r="QBE66" s="1366">
        <f t="shared" ref="QBE66" si="13986">QBE59*$C$64*$C$66</f>
        <v>0</v>
      </c>
      <c r="QBG66" s="1366">
        <f t="shared" ref="QBG66" si="13987">QBG59*$C$64*$C$66</f>
        <v>0</v>
      </c>
      <c r="QBI66" s="1366">
        <f t="shared" ref="QBI66" si="13988">QBI59*$C$64*$C$66</f>
        <v>0</v>
      </c>
      <c r="QBK66" s="1366">
        <f t="shared" ref="QBK66" si="13989">QBK59*$C$64*$C$66</f>
        <v>0</v>
      </c>
      <c r="QBM66" s="1366">
        <f t="shared" ref="QBM66" si="13990">QBM59*$C$64*$C$66</f>
        <v>0</v>
      </c>
      <c r="QBO66" s="1366">
        <f t="shared" ref="QBO66" si="13991">QBO59*$C$64*$C$66</f>
        <v>0</v>
      </c>
      <c r="QBQ66" s="1366">
        <f t="shared" ref="QBQ66" si="13992">QBQ59*$C$64*$C$66</f>
        <v>0</v>
      </c>
      <c r="QBS66" s="1366">
        <f t="shared" ref="QBS66" si="13993">QBS59*$C$64*$C$66</f>
        <v>0</v>
      </c>
      <c r="QBU66" s="1366">
        <f t="shared" ref="QBU66" si="13994">QBU59*$C$64*$C$66</f>
        <v>0</v>
      </c>
      <c r="QBW66" s="1366">
        <f t="shared" ref="QBW66" si="13995">QBW59*$C$64*$C$66</f>
        <v>0</v>
      </c>
      <c r="QBY66" s="1366">
        <f t="shared" ref="QBY66" si="13996">QBY59*$C$64*$C$66</f>
        <v>0</v>
      </c>
      <c r="QCA66" s="1366">
        <f t="shared" ref="QCA66" si="13997">QCA59*$C$64*$C$66</f>
        <v>0</v>
      </c>
      <c r="QCC66" s="1366">
        <f t="shared" ref="QCC66" si="13998">QCC59*$C$64*$C$66</f>
        <v>0</v>
      </c>
      <c r="QCE66" s="1366">
        <f t="shared" ref="QCE66" si="13999">QCE59*$C$64*$C$66</f>
        <v>0</v>
      </c>
      <c r="QCG66" s="1366">
        <f t="shared" ref="QCG66" si="14000">QCG59*$C$64*$C$66</f>
        <v>0</v>
      </c>
      <c r="QCI66" s="1366">
        <f t="shared" ref="QCI66" si="14001">QCI59*$C$64*$C$66</f>
        <v>0</v>
      </c>
      <c r="QCK66" s="1366">
        <f t="shared" ref="QCK66" si="14002">QCK59*$C$64*$C$66</f>
        <v>0</v>
      </c>
      <c r="QCM66" s="1366">
        <f t="shared" ref="QCM66" si="14003">QCM59*$C$64*$C$66</f>
        <v>0</v>
      </c>
      <c r="QCO66" s="1366">
        <f t="shared" ref="QCO66" si="14004">QCO59*$C$64*$C$66</f>
        <v>0</v>
      </c>
      <c r="QCQ66" s="1366">
        <f t="shared" ref="QCQ66" si="14005">QCQ59*$C$64*$C$66</f>
        <v>0</v>
      </c>
      <c r="QCS66" s="1366">
        <f t="shared" ref="QCS66" si="14006">QCS59*$C$64*$C$66</f>
        <v>0</v>
      </c>
      <c r="QCU66" s="1366">
        <f t="shared" ref="QCU66" si="14007">QCU59*$C$64*$C$66</f>
        <v>0</v>
      </c>
      <c r="QCW66" s="1366">
        <f t="shared" ref="QCW66" si="14008">QCW59*$C$64*$C$66</f>
        <v>0</v>
      </c>
      <c r="QCY66" s="1366">
        <f t="shared" ref="QCY66" si="14009">QCY59*$C$64*$C$66</f>
        <v>0</v>
      </c>
      <c r="QDA66" s="1366">
        <f t="shared" ref="QDA66" si="14010">QDA59*$C$64*$C$66</f>
        <v>0</v>
      </c>
      <c r="QDC66" s="1366">
        <f t="shared" ref="QDC66" si="14011">QDC59*$C$64*$C$66</f>
        <v>0</v>
      </c>
      <c r="QDE66" s="1366">
        <f t="shared" ref="QDE66" si="14012">QDE59*$C$64*$C$66</f>
        <v>0</v>
      </c>
      <c r="QDG66" s="1366">
        <f t="shared" ref="QDG66" si="14013">QDG59*$C$64*$C$66</f>
        <v>0</v>
      </c>
      <c r="QDI66" s="1366">
        <f t="shared" ref="QDI66" si="14014">QDI59*$C$64*$C$66</f>
        <v>0</v>
      </c>
      <c r="QDK66" s="1366">
        <f t="shared" ref="QDK66" si="14015">QDK59*$C$64*$C$66</f>
        <v>0</v>
      </c>
      <c r="QDM66" s="1366">
        <f t="shared" ref="QDM66" si="14016">QDM59*$C$64*$C$66</f>
        <v>0</v>
      </c>
      <c r="QDO66" s="1366">
        <f t="shared" ref="QDO66" si="14017">QDO59*$C$64*$C$66</f>
        <v>0</v>
      </c>
      <c r="QDQ66" s="1366">
        <f t="shared" ref="QDQ66" si="14018">QDQ59*$C$64*$C$66</f>
        <v>0</v>
      </c>
      <c r="QDS66" s="1366">
        <f t="shared" ref="QDS66" si="14019">QDS59*$C$64*$C$66</f>
        <v>0</v>
      </c>
      <c r="QDU66" s="1366">
        <f t="shared" ref="QDU66" si="14020">QDU59*$C$64*$C$66</f>
        <v>0</v>
      </c>
      <c r="QDW66" s="1366">
        <f t="shared" ref="QDW66" si="14021">QDW59*$C$64*$C$66</f>
        <v>0</v>
      </c>
      <c r="QDY66" s="1366">
        <f t="shared" ref="QDY66" si="14022">QDY59*$C$64*$C$66</f>
        <v>0</v>
      </c>
      <c r="QEA66" s="1366">
        <f t="shared" ref="QEA66" si="14023">QEA59*$C$64*$C$66</f>
        <v>0</v>
      </c>
      <c r="QEC66" s="1366">
        <f t="shared" ref="QEC66" si="14024">QEC59*$C$64*$C$66</f>
        <v>0</v>
      </c>
      <c r="QEE66" s="1366">
        <f t="shared" ref="QEE66" si="14025">QEE59*$C$64*$C$66</f>
        <v>0</v>
      </c>
      <c r="QEG66" s="1366">
        <f t="shared" ref="QEG66" si="14026">QEG59*$C$64*$C$66</f>
        <v>0</v>
      </c>
      <c r="QEI66" s="1366">
        <f t="shared" ref="QEI66" si="14027">QEI59*$C$64*$C$66</f>
        <v>0</v>
      </c>
      <c r="QEK66" s="1366">
        <f t="shared" ref="QEK66" si="14028">QEK59*$C$64*$C$66</f>
        <v>0</v>
      </c>
      <c r="QEM66" s="1366">
        <f t="shared" ref="QEM66" si="14029">QEM59*$C$64*$C$66</f>
        <v>0</v>
      </c>
      <c r="QEO66" s="1366">
        <f t="shared" ref="QEO66" si="14030">QEO59*$C$64*$C$66</f>
        <v>0</v>
      </c>
      <c r="QEQ66" s="1366">
        <f t="shared" ref="QEQ66" si="14031">QEQ59*$C$64*$C$66</f>
        <v>0</v>
      </c>
      <c r="QES66" s="1366">
        <f t="shared" ref="QES66" si="14032">QES59*$C$64*$C$66</f>
        <v>0</v>
      </c>
      <c r="QEU66" s="1366">
        <f t="shared" ref="QEU66" si="14033">QEU59*$C$64*$C$66</f>
        <v>0</v>
      </c>
      <c r="QEW66" s="1366">
        <f t="shared" ref="QEW66" si="14034">QEW59*$C$64*$C$66</f>
        <v>0</v>
      </c>
      <c r="QEY66" s="1366">
        <f t="shared" ref="QEY66" si="14035">QEY59*$C$64*$C$66</f>
        <v>0</v>
      </c>
      <c r="QFA66" s="1366">
        <f t="shared" ref="QFA66" si="14036">QFA59*$C$64*$C$66</f>
        <v>0</v>
      </c>
      <c r="QFC66" s="1366">
        <f t="shared" ref="QFC66" si="14037">QFC59*$C$64*$C$66</f>
        <v>0</v>
      </c>
      <c r="QFE66" s="1366">
        <f t="shared" ref="QFE66" si="14038">QFE59*$C$64*$C$66</f>
        <v>0</v>
      </c>
      <c r="QFG66" s="1366">
        <f t="shared" ref="QFG66" si="14039">QFG59*$C$64*$C$66</f>
        <v>0</v>
      </c>
      <c r="QFI66" s="1366">
        <f t="shared" ref="QFI66" si="14040">QFI59*$C$64*$C$66</f>
        <v>0</v>
      </c>
      <c r="QFK66" s="1366">
        <f t="shared" ref="QFK66" si="14041">QFK59*$C$64*$C$66</f>
        <v>0</v>
      </c>
      <c r="QFM66" s="1366">
        <f t="shared" ref="QFM66" si="14042">QFM59*$C$64*$C$66</f>
        <v>0</v>
      </c>
      <c r="QFO66" s="1366">
        <f t="shared" ref="QFO66" si="14043">QFO59*$C$64*$C$66</f>
        <v>0</v>
      </c>
      <c r="QFQ66" s="1366">
        <f t="shared" ref="QFQ66" si="14044">QFQ59*$C$64*$C$66</f>
        <v>0</v>
      </c>
      <c r="QFS66" s="1366">
        <f t="shared" ref="QFS66" si="14045">QFS59*$C$64*$C$66</f>
        <v>0</v>
      </c>
      <c r="QFU66" s="1366">
        <f t="shared" ref="QFU66" si="14046">QFU59*$C$64*$C$66</f>
        <v>0</v>
      </c>
      <c r="QFW66" s="1366">
        <f t="shared" ref="QFW66" si="14047">QFW59*$C$64*$C$66</f>
        <v>0</v>
      </c>
      <c r="QFY66" s="1366">
        <f t="shared" ref="QFY66" si="14048">QFY59*$C$64*$C$66</f>
        <v>0</v>
      </c>
      <c r="QGA66" s="1366">
        <f t="shared" ref="QGA66" si="14049">QGA59*$C$64*$C$66</f>
        <v>0</v>
      </c>
      <c r="QGC66" s="1366">
        <f t="shared" ref="QGC66" si="14050">QGC59*$C$64*$C$66</f>
        <v>0</v>
      </c>
      <c r="QGE66" s="1366">
        <f t="shared" ref="QGE66" si="14051">QGE59*$C$64*$C$66</f>
        <v>0</v>
      </c>
      <c r="QGG66" s="1366">
        <f t="shared" ref="QGG66" si="14052">QGG59*$C$64*$C$66</f>
        <v>0</v>
      </c>
      <c r="QGI66" s="1366">
        <f t="shared" ref="QGI66" si="14053">QGI59*$C$64*$C$66</f>
        <v>0</v>
      </c>
      <c r="QGK66" s="1366">
        <f t="shared" ref="QGK66" si="14054">QGK59*$C$64*$C$66</f>
        <v>0</v>
      </c>
      <c r="QGM66" s="1366">
        <f t="shared" ref="QGM66" si="14055">QGM59*$C$64*$C$66</f>
        <v>0</v>
      </c>
      <c r="QGO66" s="1366">
        <f t="shared" ref="QGO66" si="14056">QGO59*$C$64*$C$66</f>
        <v>0</v>
      </c>
      <c r="QGQ66" s="1366">
        <f t="shared" ref="QGQ66" si="14057">QGQ59*$C$64*$C$66</f>
        <v>0</v>
      </c>
      <c r="QGS66" s="1366">
        <f t="shared" ref="QGS66" si="14058">QGS59*$C$64*$C$66</f>
        <v>0</v>
      </c>
      <c r="QGU66" s="1366">
        <f t="shared" ref="QGU66" si="14059">QGU59*$C$64*$C$66</f>
        <v>0</v>
      </c>
      <c r="QGW66" s="1366">
        <f t="shared" ref="QGW66" si="14060">QGW59*$C$64*$C$66</f>
        <v>0</v>
      </c>
      <c r="QGY66" s="1366">
        <f t="shared" ref="QGY66" si="14061">QGY59*$C$64*$C$66</f>
        <v>0</v>
      </c>
      <c r="QHA66" s="1366">
        <f t="shared" ref="QHA66" si="14062">QHA59*$C$64*$C$66</f>
        <v>0</v>
      </c>
      <c r="QHC66" s="1366">
        <f t="shared" ref="QHC66" si="14063">QHC59*$C$64*$C$66</f>
        <v>0</v>
      </c>
      <c r="QHE66" s="1366">
        <f t="shared" ref="QHE66" si="14064">QHE59*$C$64*$C$66</f>
        <v>0</v>
      </c>
      <c r="QHG66" s="1366">
        <f t="shared" ref="QHG66" si="14065">QHG59*$C$64*$C$66</f>
        <v>0</v>
      </c>
      <c r="QHI66" s="1366">
        <f t="shared" ref="QHI66" si="14066">QHI59*$C$64*$C$66</f>
        <v>0</v>
      </c>
      <c r="QHK66" s="1366">
        <f t="shared" ref="QHK66" si="14067">QHK59*$C$64*$C$66</f>
        <v>0</v>
      </c>
      <c r="QHM66" s="1366">
        <f t="shared" ref="QHM66" si="14068">QHM59*$C$64*$C$66</f>
        <v>0</v>
      </c>
      <c r="QHO66" s="1366">
        <f t="shared" ref="QHO66" si="14069">QHO59*$C$64*$C$66</f>
        <v>0</v>
      </c>
      <c r="QHQ66" s="1366">
        <f t="shared" ref="QHQ66" si="14070">QHQ59*$C$64*$C$66</f>
        <v>0</v>
      </c>
      <c r="QHS66" s="1366">
        <f t="shared" ref="QHS66" si="14071">QHS59*$C$64*$C$66</f>
        <v>0</v>
      </c>
      <c r="QHU66" s="1366">
        <f t="shared" ref="QHU66" si="14072">QHU59*$C$64*$C$66</f>
        <v>0</v>
      </c>
      <c r="QHW66" s="1366">
        <f t="shared" ref="QHW66" si="14073">QHW59*$C$64*$C$66</f>
        <v>0</v>
      </c>
      <c r="QHY66" s="1366">
        <f t="shared" ref="QHY66" si="14074">QHY59*$C$64*$C$66</f>
        <v>0</v>
      </c>
      <c r="QIA66" s="1366">
        <f t="shared" ref="QIA66" si="14075">QIA59*$C$64*$C$66</f>
        <v>0</v>
      </c>
      <c r="QIC66" s="1366">
        <f t="shared" ref="QIC66" si="14076">QIC59*$C$64*$C$66</f>
        <v>0</v>
      </c>
      <c r="QIE66" s="1366">
        <f t="shared" ref="QIE66" si="14077">QIE59*$C$64*$C$66</f>
        <v>0</v>
      </c>
      <c r="QIG66" s="1366">
        <f t="shared" ref="QIG66" si="14078">QIG59*$C$64*$C$66</f>
        <v>0</v>
      </c>
      <c r="QII66" s="1366">
        <f t="shared" ref="QII66" si="14079">QII59*$C$64*$C$66</f>
        <v>0</v>
      </c>
      <c r="QIK66" s="1366">
        <f t="shared" ref="QIK66" si="14080">QIK59*$C$64*$C$66</f>
        <v>0</v>
      </c>
      <c r="QIM66" s="1366">
        <f t="shared" ref="QIM66" si="14081">QIM59*$C$64*$C$66</f>
        <v>0</v>
      </c>
      <c r="QIO66" s="1366">
        <f t="shared" ref="QIO66" si="14082">QIO59*$C$64*$C$66</f>
        <v>0</v>
      </c>
      <c r="QIQ66" s="1366">
        <f t="shared" ref="QIQ66" si="14083">QIQ59*$C$64*$C$66</f>
        <v>0</v>
      </c>
      <c r="QIS66" s="1366">
        <f t="shared" ref="QIS66" si="14084">QIS59*$C$64*$C$66</f>
        <v>0</v>
      </c>
      <c r="QIU66" s="1366">
        <f t="shared" ref="QIU66" si="14085">QIU59*$C$64*$C$66</f>
        <v>0</v>
      </c>
      <c r="QIW66" s="1366">
        <f t="shared" ref="QIW66" si="14086">QIW59*$C$64*$C$66</f>
        <v>0</v>
      </c>
      <c r="QIY66" s="1366">
        <f t="shared" ref="QIY66" si="14087">QIY59*$C$64*$C$66</f>
        <v>0</v>
      </c>
      <c r="QJA66" s="1366">
        <f t="shared" ref="QJA66" si="14088">QJA59*$C$64*$C$66</f>
        <v>0</v>
      </c>
      <c r="QJC66" s="1366">
        <f t="shared" ref="QJC66" si="14089">QJC59*$C$64*$C$66</f>
        <v>0</v>
      </c>
      <c r="QJE66" s="1366">
        <f t="shared" ref="QJE66" si="14090">QJE59*$C$64*$C$66</f>
        <v>0</v>
      </c>
      <c r="QJG66" s="1366">
        <f t="shared" ref="QJG66" si="14091">QJG59*$C$64*$C$66</f>
        <v>0</v>
      </c>
      <c r="QJI66" s="1366">
        <f t="shared" ref="QJI66" si="14092">QJI59*$C$64*$C$66</f>
        <v>0</v>
      </c>
      <c r="QJK66" s="1366">
        <f t="shared" ref="QJK66" si="14093">QJK59*$C$64*$C$66</f>
        <v>0</v>
      </c>
      <c r="QJM66" s="1366">
        <f t="shared" ref="QJM66" si="14094">QJM59*$C$64*$C$66</f>
        <v>0</v>
      </c>
      <c r="QJO66" s="1366">
        <f t="shared" ref="QJO66" si="14095">QJO59*$C$64*$C$66</f>
        <v>0</v>
      </c>
      <c r="QJQ66" s="1366">
        <f t="shared" ref="QJQ66" si="14096">QJQ59*$C$64*$C$66</f>
        <v>0</v>
      </c>
      <c r="QJS66" s="1366">
        <f t="shared" ref="QJS66" si="14097">QJS59*$C$64*$C$66</f>
        <v>0</v>
      </c>
      <c r="QJU66" s="1366">
        <f t="shared" ref="QJU66" si="14098">QJU59*$C$64*$C$66</f>
        <v>0</v>
      </c>
      <c r="QJW66" s="1366">
        <f t="shared" ref="QJW66" si="14099">QJW59*$C$64*$C$66</f>
        <v>0</v>
      </c>
      <c r="QJY66" s="1366">
        <f t="shared" ref="QJY66" si="14100">QJY59*$C$64*$C$66</f>
        <v>0</v>
      </c>
      <c r="QKA66" s="1366">
        <f t="shared" ref="QKA66" si="14101">QKA59*$C$64*$C$66</f>
        <v>0</v>
      </c>
      <c r="QKC66" s="1366">
        <f t="shared" ref="QKC66" si="14102">QKC59*$C$64*$C$66</f>
        <v>0</v>
      </c>
      <c r="QKE66" s="1366">
        <f t="shared" ref="QKE66" si="14103">QKE59*$C$64*$C$66</f>
        <v>0</v>
      </c>
      <c r="QKG66" s="1366">
        <f t="shared" ref="QKG66" si="14104">QKG59*$C$64*$C$66</f>
        <v>0</v>
      </c>
      <c r="QKI66" s="1366">
        <f t="shared" ref="QKI66" si="14105">QKI59*$C$64*$C$66</f>
        <v>0</v>
      </c>
      <c r="QKK66" s="1366">
        <f t="shared" ref="QKK66" si="14106">QKK59*$C$64*$C$66</f>
        <v>0</v>
      </c>
      <c r="QKM66" s="1366">
        <f t="shared" ref="QKM66" si="14107">QKM59*$C$64*$C$66</f>
        <v>0</v>
      </c>
      <c r="QKO66" s="1366">
        <f t="shared" ref="QKO66" si="14108">QKO59*$C$64*$C$66</f>
        <v>0</v>
      </c>
      <c r="QKQ66" s="1366">
        <f t="shared" ref="QKQ66" si="14109">QKQ59*$C$64*$C$66</f>
        <v>0</v>
      </c>
      <c r="QKS66" s="1366">
        <f t="shared" ref="QKS66" si="14110">QKS59*$C$64*$C$66</f>
        <v>0</v>
      </c>
      <c r="QKU66" s="1366">
        <f t="shared" ref="QKU66" si="14111">QKU59*$C$64*$C$66</f>
        <v>0</v>
      </c>
      <c r="QKW66" s="1366">
        <f t="shared" ref="QKW66" si="14112">QKW59*$C$64*$C$66</f>
        <v>0</v>
      </c>
      <c r="QKY66" s="1366">
        <f t="shared" ref="QKY66" si="14113">QKY59*$C$64*$C$66</f>
        <v>0</v>
      </c>
      <c r="QLA66" s="1366">
        <f t="shared" ref="QLA66" si="14114">QLA59*$C$64*$C$66</f>
        <v>0</v>
      </c>
      <c r="QLC66" s="1366">
        <f t="shared" ref="QLC66" si="14115">QLC59*$C$64*$C$66</f>
        <v>0</v>
      </c>
      <c r="QLE66" s="1366">
        <f t="shared" ref="QLE66" si="14116">QLE59*$C$64*$C$66</f>
        <v>0</v>
      </c>
      <c r="QLG66" s="1366">
        <f t="shared" ref="QLG66" si="14117">QLG59*$C$64*$C$66</f>
        <v>0</v>
      </c>
      <c r="QLI66" s="1366">
        <f t="shared" ref="QLI66" si="14118">QLI59*$C$64*$C$66</f>
        <v>0</v>
      </c>
      <c r="QLK66" s="1366">
        <f t="shared" ref="QLK66" si="14119">QLK59*$C$64*$C$66</f>
        <v>0</v>
      </c>
      <c r="QLM66" s="1366">
        <f t="shared" ref="QLM66" si="14120">QLM59*$C$64*$C$66</f>
        <v>0</v>
      </c>
      <c r="QLO66" s="1366">
        <f t="shared" ref="QLO66" si="14121">QLO59*$C$64*$C$66</f>
        <v>0</v>
      </c>
      <c r="QLQ66" s="1366">
        <f t="shared" ref="QLQ66" si="14122">QLQ59*$C$64*$C$66</f>
        <v>0</v>
      </c>
      <c r="QLS66" s="1366">
        <f t="shared" ref="QLS66" si="14123">QLS59*$C$64*$C$66</f>
        <v>0</v>
      </c>
      <c r="QLU66" s="1366">
        <f t="shared" ref="QLU66" si="14124">QLU59*$C$64*$C$66</f>
        <v>0</v>
      </c>
      <c r="QLW66" s="1366">
        <f t="shared" ref="QLW66" si="14125">QLW59*$C$64*$C$66</f>
        <v>0</v>
      </c>
      <c r="QLY66" s="1366">
        <f t="shared" ref="QLY66" si="14126">QLY59*$C$64*$C$66</f>
        <v>0</v>
      </c>
      <c r="QMA66" s="1366">
        <f t="shared" ref="QMA66" si="14127">QMA59*$C$64*$C$66</f>
        <v>0</v>
      </c>
      <c r="QMC66" s="1366">
        <f t="shared" ref="QMC66" si="14128">QMC59*$C$64*$C$66</f>
        <v>0</v>
      </c>
      <c r="QME66" s="1366">
        <f t="shared" ref="QME66" si="14129">QME59*$C$64*$C$66</f>
        <v>0</v>
      </c>
      <c r="QMG66" s="1366">
        <f t="shared" ref="QMG66" si="14130">QMG59*$C$64*$C$66</f>
        <v>0</v>
      </c>
      <c r="QMI66" s="1366">
        <f t="shared" ref="QMI66" si="14131">QMI59*$C$64*$C$66</f>
        <v>0</v>
      </c>
      <c r="QMK66" s="1366">
        <f t="shared" ref="QMK66" si="14132">QMK59*$C$64*$C$66</f>
        <v>0</v>
      </c>
      <c r="QMM66" s="1366">
        <f t="shared" ref="QMM66" si="14133">QMM59*$C$64*$C$66</f>
        <v>0</v>
      </c>
      <c r="QMO66" s="1366">
        <f t="shared" ref="QMO66" si="14134">QMO59*$C$64*$C$66</f>
        <v>0</v>
      </c>
      <c r="QMQ66" s="1366">
        <f t="shared" ref="QMQ66" si="14135">QMQ59*$C$64*$C$66</f>
        <v>0</v>
      </c>
      <c r="QMS66" s="1366">
        <f t="shared" ref="QMS66" si="14136">QMS59*$C$64*$C$66</f>
        <v>0</v>
      </c>
      <c r="QMU66" s="1366">
        <f t="shared" ref="QMU66" si="14137">QMU59*$C$64*$C$66</f>
        <v>0</v>
      </c>
      <c r="QMW66" s="1366">
        <f t="shared" ref="QMW66" si="14138">QMW59*$C$64*$C$66</f>
        <v>0</v>
      </c>
      <c r="QMY66" s="1366">
        <f t="shared" ref="QMY66" si="14139">QMY59*$C$64*$C$66</f>
        <v>0</v>
      </c>
      <c r="QNA66" s="1366">
        <f t="shared" ref="QNA66" si="14140">QNA59*$C$64*$C$66</f>
        <v>0</v>
      </c>
      <c r="QNC66" s="1366">
        <f t="shared" ref="QNC66" si="14141">QNC59*$C$64*$C$66</f>
        <v>0</v>
      </c>
      <c r="QNE66" s="1366">
        <f t="shared" ref="QNE66" si="14142">QNE59*$C$64*$C$66</f>
        <v>0</v>
      </c>
      <c r="QNG66" s="1366">
        <f t="shared" ref="QNG66" si="14143">QNG59*$C$64*$C$66</f>
        <v>0</v>
      </c>
      <c r="QNI66" s="1366">
        <f t="shared" ref="QNI66" si="14144">QNI59*$C$64*$C$66</f>
        <v>0</v>
      </c>
      <c r="QNK66" s="1366">
        <f t="shared" ref="QNK66" si="14145">QNK59*$C$64*$C$66</f>
        <v>0</v>
      </c>
      <c r="QNM66" s="1366">
        <f t="shared" ref="QNM66" si="14146">QNM59*$C$64*$C$66</f>
        <v>0</v>
      </c>
      <c r="QNO66" s="1366">
        <f t="shared" ref="QNO66" si="14147">QNO59*$C$64*$C$66</f>
        <v>0</v>
      </c>
      <c r="QNQ66" s="1366">
        <f t="shared" ref="QNQ66" si="14148">QNQ59*$C$64*$C$66</f>
        <v>0</v>
      </c>
      <c r="QNS66" s="1366">
        <f t="shared" ref="QNS66" si="14149">QNS59*$C$64*$C$66</f>
        <v>0</v>
      </c>
      <c r="QNU66" s="1366">
        <f t="shared" ref="QNU66" si="14150">QNU59*$C$64*$C$66</f>
        <v>0</v>
      </c>
      <c r="QNW66" s="1366">
        <f t="shared" ref="QNW66" si="14151">QNW59*$C$64*$C$66</f>
        <v>0</v>
      </c>
      <c r="QNY66" s="1366">
        <f t="shared" ref="QNY66" si="14152">QNY59*$C$64*$C$66</f>
        <v>0</v>
      </c>
      <c r="QOA66" s="1366">
        <f t="shared" ref="QOA66" si="14153">QOA59*$C$64*$C$66</f>
        <v>0</v>
      </c>
      <c r="QOC66" s="1366">
        <f t="shared" ref="QOC66" si="14154">QOC59*$C$64*$C$66</f>
        <v>0</v>
      </c>
      <c r="QOE66" s="1366">
        <f t="shared" ref="QOE66" si="14155">QOE59*$C$64*$C$66</f>
        <v>0</v>
      </c>
      <c r="QOG66" s="1366">
        <f t="shared" ref="QOG66" si="14156">QOG59*$C$64*$C$66</f>
        <v>0</v>
      </c>
      <c r="QOI66" s="1366">
        <f t="shared" ref="QOI66" si="14157">QOI59*$C$64*$C$66</f>
        <v>0</v>
      </c>
      <c r="QOK66" s="1366">
        <f t="shared" ref="QOK66" si="14158">QOK59*$C$64*$C$66</f>
        <v>0</v>
      </c>
      <c r="QOM66" s="1366">
        <f t="shared" ref="QOM66" si="14159">QOM59*$C$64*$C$66</f>
        <v>0</v>
      </c>
      <c r="QOO66" s="1366">
        <f t="shared" ref="QOO66" si="14160">QOO59*$C$64*$C$66</f>
        <v>0</v>
      </c>
      <c r="QOQ66" s="1366">
        <f t="shared" ref="QOQ66" si="14161">QOQ59*$C$64*$C$66</f>
        <v>0</v>
      </c>
      <c r="QOS66" s="1366">
        <f t="shared" ref="QOS66" si="14162">QOS59*$C$64*$C$66</f>
        <v>0</v>
      </c>
      <c r="QOU66" s="1366">
        <f t="shared" ref="QOU66" si="14163">QOU59*$C$64*$C$66</f>
        <v>0</v>
      </c>
      <c r="QOW66" s="1366">
        <f t="shared" ref="QOW66" si="14164">QOW59*$C$64*$C$66</f>
        <v>0</v>
      </c>
      <c r="QOY66" s="1366">
        <f t="shared" ref="QOY66" si="14165">QOY59*$C$64*$C$66</f>
        <v>0</v>
      </c>
      <c r="QPA66" s="1366">
        <f t="shared" ref="QPA66" si="14166">QPA59*$C$64*$C$66</f>
        <v>0</v>
      </c>
      <c r="QPC66" s="1366">
        <f t="shared" ref="QPC66" si="14167">QPC59*$C$64*$C$66</f>
        <v>0</v>
      </c>
      <c r="QPE66" s="1366">
        <f t="shared" ref="QPE66" si="14168">QPE59*$C$64*$C$66</f>
        <v>0</v>
      </c>
      <c r="QPG66" s="1366">
        <f t="shared" ref="QPG66" si="14169">QPG59*$C$64*$C$66</f>
        <v>0</v>
      </c>
      <c r="QPI66" s="1366">
        <f t="shared" ref="QPI66" si="14170">QPI59*$C$64*$C$66</f>
        <v>0</v>
      </c>
      <c r="QPK66" s="1366">
        <f t="shared" ref="QPK66" si="14171">QPK59*$C$64*$C$66</f>
        <v>0</v>
      </c>
      <c r="QPM66" s="1366">
        <f t="shared" ref="QPM66" si="14172">QPM59*$C$64*$C$66</f>
        <v>0</v>
      </c>
      <c r="QPO66" s="1366">
        <f t="shared" ref="QPO66" si="14173">QPO59*$C$64*$C$66</f>
        <v>0</v>
      </c>
      <c r="QPQ66" s="1366">
        <f t="shared" ref="QPQ66" si="14174">QPQ59*$C$64*$C$66</f>
        <v>0</v>
      </c>
      <c r="QPS66" s="1366">
        <f t="shared" ref="QPS66" si="14175">QPS59*$C$64*$C$66</f>
        <v>0</v>
      </c>
      <c r="QPU66" s="1366">
        <f t="shared" ref="QPU66" si="14176">QPU59*$C$64*$C$66</f>
        <v>0</v>
      </c>
      <c r="QPW66" s="1366">
        <f t="shared" ref="QPW66" si="14177">QPW59*$C$64*$C$66</f>
        <v>0</v>
      </c>
      <c r="QPY66" s="1366">
        <f t="shared" ref="QPY66" si="14178">QPY59*$C$64*$C$66</f>
        <v>0</v>
      </c>
      <c r="QQA66" s="1366">
        <f t="shared" ref="QQA66" si="14179">QQA59*$C$64*$C$66</f>
        <v>0</v>
      </c>
      <c r="QQC66" s="1366">
        <f t="shared" ref="QQC66" si="14180">QQC59*$C$64*$C$66</f>
        <v>0</v>
      </c>
      <c r="QQE66" s="1366">
        <f t="shared" ref="QQE66" si="14181">QQE59*$C$64*$C$66</f>
        <v>0</v>
      </c>
      <c r="QQG66" s="1366">
        <f t="shared" ref="QQG66" si="14182">QQG59*$C$64*$C$66</f>
        <v>0</v>
      </c>
      <c r="QQI66" s="1366">
        <f t="shared" ref="QQI66" si="14183">QQI59*$C$64*$C$66</f>
        <v>0</v>
      </c>
      <c r="QQK66" s="1366">
        <f t="shared" ref="QQK66" si="14184">QQK59*$C$64*$C$66</f>
        <v>0</v>
      </c>
      <c r="QQM66" s="1366">
        <f t="shared" ref="QQM66" si="14185">QQM59*$C$64*$C$66</f>
        <v>0</v>
      </c>
      <c r="QQO66" s="1366">
        <f t="shared" ref="QQO66" si="14186">QQO59*$C$64*$C$66</f>
        <v>0</v>
      </c>
      <c r="QQQ66" s="1366">
        <f t="shared" ref="QQQ66" si="14187">QQQ59*$C$64*$C$66</f>
        <v>0</v>
      </c>
      <c r="QQS66" s="1366">
        <f t="shared" ref="QQS66" si="14188">QQS59*$C$64*$C$66</f>
        <v>0</v>
      </c>
      <c r="QQU66" s="1366">
        <f t="shared" ref="QQU66" si="14189">QQU59*$C$64*$C$66</f>
        <v>0</v>
      </c>
      <c r="QQW66" s="1366">
        <f t="shared" ref="QQW66" si="14190">QQW59*$C$64*$C$66</f>
        <v>0</v>
      </c>
      <c r="QQY66" s="1366">
        <f t="shared" ref="QQY66" si="14191">QQY59*$C$64*$C$66</f>
        <v>0</v>
      </c>
      <c r="QRA66" s="1366">
        <f t="shared" ref="QRA66" si="14192">QRA59*$C$64*$C$66</f>
        <v>0</v>
      </c>
      <c r="QRC66" s="1366">
        <f t="shared" ref="QRC66" si="14193">QRC59*$C$64*$C$66</f>
        <v>0</v>
      </c>
      <c r="QRE66" s="1366">
        <f t="shared" ref="QRE66" si="14194">QRE59*$C$64*$C$66</f>
        <v>0</v>
      </c>
      <c r="QRG66" s="1366">
        <f t="shared" ref="QRG66" si="14195">QRG59*$C$64*$C$66</f>
        <v>0</v>
      </c>
      <c r="QRI66" s="1366">
        <f t="shared" ref="QRI66" si="14196">QRI59*$C$64*$C$66</f>
        <v>0</v>
      </c>
      <c r="QRK66" s="1366">
        <f t="shared" ref="QRK66" si="14197">QRK59*$C$64*$C$66</f>
        <v>0</v>
      </c>
      <c r="QRM66" s="1366">
        <f t="shared" ref="QRM66" si="14198">QRM59*$C$64*$C$66</f>
        <v>0</v>
      </c>
      <c r="QRO66" s="1366">
        <f t="shared" ref="QRO66" si="14199">QRO59*$C$64*$C$66</f>
        <v>0</v>
      </c>
      <c r="QRQ66" s="1366">
        <f t="shared" ref="QRQ66" si="14200">QRQ59*$C$64*$C$66</f>
        <v>0</v>
      </c>
      <c r="QRS66" s="1366">
        <f t="shared" ref="QRS66" si="14201">QRS59*$C$64*$C$66</f>
        <v>0</v>
      </c>
      <c r="QRU66" s="1366">
        <f t="shared" ref="QRU66" si="14202">QRU59*$C$64*$C$66</f>
        <v>0</v>
      </c>
      <c r="QRW66" s="1366">
        <f t="shared" ref="QRW66" si="14203">QRW59*$C$64*$C$66</f>
        <v>0</v>
      </c>
      <c r="QRY66" s="1366">
        <f t="shared" ref="QRY66" si="14204">QRY59*$C$64*$C$66</f>
        <v>0</v>
      </c>
      <c r="QSA66" s="1366">
        <f t="shared" ref="QSA66" si="14205">QSA59*$C$64*$C$66</f>
        <v>0</v>
      </c>
      <c r="QSC66" s="1366">
        <f t="shared" ref="QSC66" si="14206">QSC59*$C$64*$C$66</f>
        <v>0</v>
      </c>
      <c r="QSE66" s="1366">
        <f t="shared" ref="QSE66" si="14207">QSE59*$C$64*$C$66</f>
        <v>0</v>
      </c>
      <c r="QSG66" s="1366">
        <f t="shared" ref="QSG66" si="14208">QSG59*$C$64*$C$66</f>
        <v>0</v>
      </c>
      <c r="QSI66" s="1366">
        <f t="shared" ref="QSI66" si="14209">QSI59*$C$64*$C$66</f>
        <v>0</v>
      </c>
      <c r="QSK66" s="1366">
        <f t="shared" ref="QSK66" si="14210">QSK59*$C$64*$C$66</f>
        <v>0</v>
      </c>
      <c r="QSM66" s="1366">
        <f t="shared" ref="QSM66" si="14211">QSM59*$C$64*$C$66</f>
        <v>0</v>
      </c>
      <c r="QSO66" s="1366">
        <f t="shared" ref="QSO66" si="14212">QSO59*$C$64*$C$66</f>
        <v>0</v>
      </c>
      <c r="QSQ66" s="1366">
        <f t="shared" ref="QSQ66" si="14213">QSQ59*$C$64*$C$66</f>
        <v>0</v>
      </c>
      <c r="QSS66" s="1366">
        <f t="shared" ref="QSS66" si="14214">QSS59*$C$64*$C$66</f>
        <v>0</v>
      </c>
      <c r="QSU66" s="1366">
        <f t="shared" ref="QSU66" si="14215">QSU59*$C$64*$C$66</f>
        <v>0</v>
      </c>
      <c r="QSW66" s="1366">
        <f t="shared" ref="QSW66" si="14216">QSW59*$C$64*$C$66</f>
        <v>0</v>
      </c>
      <c r="QSY66" s="1366">
        <f t="shared" ref="QSY66" si="14217">QSY59*$C$64*$C$66</f>
        <v>0</v>
      </c>
      <c r="QTA66" s="1366">
        <f t="shared" ref="QTA66" si="14218">QTA59*$C$64*$C$66</f>
        <v>0</v>
      </c>
      <c r="QTC66" s="1366">
        <f t="shared" ref="QTC66" si="14219">QTC59*$C$64*$C$66</f>
        <v>0</v>
      </c>
      <c r="QTE66" s="1366">
        <f t="shared" ref="QTE66" si="14220">QTE59*$C$64*$C$66</f>
        <v>0</v>
      </c>
      <c r="QTG66" s="1366">
        <f t="shared" ref="QTG66" si="14221">QTG59*$C$64*$C$66</f>
        <v>0</v>
      </c>
      <c r="QTI66" s="1366">
        <f t="shared" ref="QTI66" si="14222">QTI59*$C$64*$C$66</f>
        <v>0</v>
      </c>
      <c r="QTK66" s="1366">
        <f t="shared" ref="QTK66" si="14223">QTK59*$C$64*$C$66</f>
        <v>0</v>
      </c>
      <c r="QTM66" s="1366">
        <f t="shared" ref="QTM66" si="14224">QTM59*$C$64*$C$66</f>
        <v>0</v>
      </c>
      <c r="QTO66" s="1366">
        <f t="shared" ref="QTO66" si="14225">QTO59*$C$64*$C$66</f>
        <v>0</v>
      </c>
      <c r="QTQ66" s="1366">
        <f t="shared" ref="QTQ66" si="14226">QTQ59*$C$64*$C$66</f>
        <v>0</v>
      </c>
      <c r="QTS66" s="1366">
        <f t="shared" ref="QTS66" si="14227">QTS59*$C$64*$C$66</f>
        <v>0</v>
      </c>
      <c r="QTU66" s="1366">
        <f t="shared" ref="QTU66" si="14228">QTU59*$C$64*$C$66</f>
        <v>0</v>
      </c>
      <c r="QTW66" s="1366">
        <f t="shared" ref="QTW66" si="14229">QTW59*$C$64*$C$66</f>
        <v>0</v>
      </c>
      <c r="QTY66" s="1366">
        <f t="shared" ref="QTY66" si="14230">QTY59*$C$64*$C$66</f>
        <v>0</v>
      </c>
      <c r="QUA66" s="1366">
        <f t="shared" ref="QUA66" si="14231">QUA59*$C$64*$C$66</f>
        <v>0</v>
      </c>
      <c r="QUC66" s="1366">
        <f t="shared" ref="QUC66" si="14232">QUC59*$C$64*$C$66</f>
        <v>0</v>
      </c>
      <c r="QUE66" s="1366">
        <f t="shared" ref="QUE66" si="14233">QUE59*$C$64*$C$66</f>
        <v>0</v>
      </c>
      <c r="QUG66" s="1366">
        <f t="shared" ref="QUG66" si="14234">QUG59*$C$64*$C$66</f>
        <v>0</v>
      </c>
      <c r="QUI66" s="1366">
        <f t="shared" ref="QUI66" si="14235">QUI59*$C$64*$C$66</f>
        <v>0</v>
      </c>
      <c r="QUK66" s="1366">
        <f t="shared" ref="QUK66" si="14236">QUK59*$C$64*$C$66</f>
        <v>0</v>
      </c>
      <c r="QUM66" s="1366">
        <f t="shared" ref="QUM66" si="14237">QUM59*$C$64*$C$66</f>
        <v>0</v>
      </c>
      <c r="QUO66" s="1366">
        <f t="shared" ref="QUO66" si="14238">QUO59*$C$64*$C$66</f>
        <v>0</v>
      </c>
      <c r="QUQ66" s="1366">
        <f t="shared" ref="QUQ66" si="14239">QUQ59*$C$64*$C$66</f>
        <v>0</v>
      </c>
      <c r="QUS66" s="1366">
        <f t="shared" ref="QUS66" si="14240">QUS59*$C$64*$C$66</f>
        <v>0</v>
      </c>
      <c r="QUU66" s="1366">
        <f t="shared" ref="QUU66" si="14241">QUU59*$C$64*$C$66</f>
        <v>0</v>
      </c>
      <c r="QUW66" s="1366">
        <f t="shared" ref="QUW66" si="14242">QUW59*$C$64*$C$66</f>
        <v>0</v>
      </c>
      <c r="QUY66" s="1366">
        <f t="shared" ref="QUY66" si="14243">QUY59*$C$64*$C$66</f>
        <v>0</v>
      </c>
      <c r="QVA66" s="1366">
        <f t="shared" ref="QVA66" si="14244">QVA59*$C$64*$C$66</f>
        <v>0</v>
      </c>
      <c r="QVC66" s="1366">
        <f t="shared" ref="QVC66" si="14245">QVC59*$C$64*$C$66</f>
        <v>0</v>
      </c>
      <c r="QVE66" s="1366">
        <f t="shared" ref="QVE66" si="14246">QVE59*$C$64*$C$66</f>
        <v>0</v>
      </c>
      <c r="QVG66" s="1366">
        <f t="shared" ref="QVG66" si="14247">QVG59*$C$64*$C$66</f>
        <v>0</v>
      </c>
      <c r="QVI66" s="1366">
        <f t="shared" ref="QVI66" si="14248">QVI59*$C$64*$C$66</f>
        <v>0</v>
      </c>
      <c r="QVK66" s="1366">
        <f t="shared" ref="QVK66" si="14249">QVK59*$C$64*$C$66</f>
        <v>0</v>
      </c>
      <c r="QVM66" s="1366">
        <f t="shared" ref="QVM66" si="14250">QVM59*$C$64*$C$66</f>
        <v>0</v>
      </c>
      <c r="QVO66" s="1366">
        <f t="shared" ref="QVO66" si="14251">QVO59*$C$64*$C$66</f>
        <v>0</v>
      </c>
      <c r="QVQ66" s="1366">
        <f t="shared" ref="QVQ66" si="14252">QVQ59*$C$64*$C$66</f>
        <v>0</v>
      </c>
      <c r="QVS66" s="1366">
        <f t="shared" ref="QVS66" si="14253">QVS59*$C$64*$C$66</f>
        <v>0</v>
      </c>
      <c r="QVU66" s="1366">
        <f t="shared" ref="QVU66" si="14254">QVU59*$C$64*$C$66</f>
        <v>0</v>
      </c>
      <c r="QVW66" s="1366">
        <f t="shared" ref="QVW66" si="14255">QVW59*$C$64*$C$66</f>
        <v>0</v>
      </c>
      <c r="QVY66" s="1366">
        <f t="shared" ref="QVY66" si="14256">QVY59*$C$64*$C$66</f>
        <v>0</v>
      </c>
      <c r="QWA66" s="1366">
        <f t="shared" ref="QWA66" si="14257">QWA59*$C$64*$C$66</f>
        <v>0</v>
      </c>
      <c r="QWC66" s="1366">
        <f t="shared" ref="QWC66" si="14258">QWC59*$C$64*$C$66</f>
        <v>0</v>
      </c>
      <c r="QWE66" s="1366">
        <f t="shared" ref="QWE66" si="14259">QWE59*$C$64*$C$66</f>
        <v>0</v>
      </c>
      <c r="QWG66" s="1366">
        <f t="shared" ref="QWG66" si="14260">QWG59*$C$64*$C$66</f>
        <v>0</v>
      </c>
      <c r="QWI66" s="1366">
        <f t="shared" ref="QWI66" si="14261">QWI59*$C$64*$C$66</f>
        <v>0</v>
      </c>
      <c r="QWK66" s="1366">
        <f t="shared" ref="QWK66" si="14262">QWK59*$C$64*$C$66</f>
        <v>0</v>
      </c>
      <c r="QWM66" s="1366">
        <f t="shared" ref="QWM66" si="14263">QWM59*$C$64*$C$66</f>
        <v>0</v>
      </c>
      <c r="QWO66" s="1366">
        <f t="shared" ref="QWO66" si="14264">QWO59*$C$64*$C$66</f>
        <v>0</v>
      </c>
      <c r="QWQ66" s="1366">
        <f t="shared" ref="QWQ66" si="14265">QWQ59*$C$64*$C$66</f>
        <v>0</v>
      </c>
      <c r="QWS66" s="1366">
        <f t="shared" ref="QWS66" si="14266">QWS59*$C$64*$C$66</f>
        <v>0</v>
      </c>
      <c r="QWU66" s="1366">
        <f t="shared" ref="QWU66" si="14267">QWU59*$C$64*$C$66</f>
        <v>0</v>
      </c>
      <c r="QWW66" s="1366">
        <f t="shared" ref="QWW66" si="14268">QWW59*$C$64*$C$66</f>
        <v>0</v>
      </c>
      <c r="QWY66" s="1366">
        <f t="shared" ref="QWY66" si="14269">QWY59*$C$64*$C$66</f>
        <v>0</v>
      </c>
      <c r="QXA66" s="1366">
        <f t="shared" ref="QXA66" si="14270">QXA59*$C$64*$C$66</f>
        <v>0</v>
      </c>
      <c r="QXC66" s="1366">
        <f t="shared" ref="QXC66" si="14271">QXC59*$C$64*$C$66</f>
        <v>0</v>
      </c>
      <c r="QXE66" s="1366">
        <f t="shared" ref="QXE66" si="14272">QXE59*$C$64*$C$66</f>
        <v>0</v>
      </c>
      <c r="QXG66" s="1366">
        <f t="shared" ref="QXG66" si="14273">QXG59*$C$64*$C$66</f>
        <v>0</v>
      </c>
      <c r="QXI66" s="1366">
        <f t="shared" ref="QXI66" si="14274">QXI59*$C$64*$C$66</f>
        <v>0</v>
      </c>
      <c r="QXK66" s="1366">
        <f t="shared" ref="QXK66" si="14275">QXK59*$C$64*$C$66</f>
        <v>0</v>
      </c>
      <c r="QXM66" s="1366">
        <f t="shared" ref="QXM66" si="14276">QXM59*$C$64*$C$66</f>
        <v>0</v>
      </c>
      <c r="QXO66" s="1366">
        <f t="shared" ref="QXO66" si="14277">QXO59*$C$64*$C$66</f>
        <v>0</v>
      </c>
      <c r="QXQ66" s="1366">
        <f t="shared" ref="QXQ66" si="14278">QXQ59*$C$64*$C$66</f>
        <v>0</v>
      </c>
      <c r="QXS66" s="1366">
        <f t="shared" ref="QXS66" si="14279">QXS59*$C$64*$C$66</f>
        <v>0</v>
      </c>
      <c r="QXU66" s="1366">
        <f t="shared" ref="QXU66" si="14280">QXU59*$C$64*$C$66</f>
        <v>0</v>
      </c>
      <c r="QXW66" s="1366">
        <f t="shared" ref="QXW66" si="14281">QXW59*$C$64*$C$66</f>
        <v>0</v>
      </c>
      <c r="QXY66" s="1366">
        <f t="shared" ref="QXY66" si="14282">QXY59*$C$64*$C$66</f>
        <v>0</v>
      </c>
      <c r="QYA66" s="1366">
        <f t="shared" ref="QYA66" si="14283">QYA59*$C$64*$C$66</f>
        <v>0</v>
      </c>
      <c r="QYC66" s="1366">
        <f t="shared" ref="QYC66" si="14284">QYC59*$C$64*$C$66</f>
        <v>0</v>
      </c>
      <c r="QYE66" s="1366">
        <f t="shared" ref="QYE66" si="14285">QYE59*$C$64*$C$66</f>
        <v>0</v>
      </c>
      <c r="QYG66" s="1366">
        <f t="shared" ref="QYG66" si="14286">QYG59*$C$64*$C$66</f>
        <v>0</v>
      </c>
      <c r="QYI66" s="1366">
        <f t="shared" ref="QYI66" si="14287">QYI59*$C$64*$C$66</f>
        <v>0</v>
      </c>
      <c r="QYK66" s="1366">
        <f t="shared" ref="QYK66" si="14288">QYK59*$C$64*$C$66</f>
        <v>0</v>
      </c>
      <c r="QYM66" s="1366">
        <f t="shared" ref="QYM66" si="14289">QYM59*$C$64*$C$66</f>
        <v>0</v>
      </c>
      <c r="QYO66" s="1366">
        <f t="shared" ref="QYO66" si="14290">QYO59*$C$64*$C$66</f>
        <v>0</v>
      </c>
      <c r="QYQ66" s="1366">
        <f t="shared" ref="QYQ66" si="14291">QYQ59*$C$64*$C$66</f>
        <v>0</v>
      </c>
      <c r="QYS66" s="1366">
        <f t="shared" ref="QYS66" si="14292">QYS59*$C$64*$C$66</f>
        <v>0</v>
      </c>
      <c r="QYU66" s="1366">
        <f t="shared" ref="QYU66" si="14293">QYU59*$C$64*$C$66</f>
        <v>0</v>
      </c>
      <c r="QYW66" s="1366">
        <f t="shared" ref="QYW66" si="14294">QYW59*$C$64*$C$66</f>
        <v>0</v>
      </c>
      <c r="QYY66" s="1366">
        <f t="shared" ref="QYY66" si="14295">QYY59*$C$64*$C$66</f>
        <v>0</v>
      </c>
      <c r="QZA66" s="1366">
        <f t="shared" ref="QZA66" si="14296">QZA59*$C$64*$C$66</f>
        <v>0</v>
      </c>
      <c r="QZC66" s="1366">
        <f t="shared" ref="QZC66" si="14297">QZC59*$C$64*$C$66</f>
        <v>0</v>
      </c>
      <c r="QZE66" s="1366">
        <f t="shared" ref="QZE66" si="14298">QZE59*$C$64*$C$66</f>
        <v>0</v>
      </c>
      <c r="QZG66" s="1366">
        <f t="shared" ref="QZG66" si="14299">QZG59*$C$64*$C$66</f>
        <v>0</v>
      </c>
      <c r="QZI66" s="1366">
        <f t="shared" ref="QZI66" si="14300">QZI59*$C$64*$C$66</f>
        <v>0</v>
      </c>
      <c r="QZK66" s="1366">
        <f t="shared" ref="QZK66" si="14301">QZK59*$C$64*$C$66</f>
        <v>0</v>
      </c>
      <c r="QZM66" s="1366">
        <f t="shared" ref="QZM66" si="14302">QZM59*$C$64*$C$66</f>
        <v>0</v>
      </c>
      <c r="QZO66" s="1366">
        <f t="shared" ref="QZO66" si="14303">QZO59*$C$64*$C$66</f>
        <v>0</v>
      </c>
      <c r="QZQ66" s="1366">
        <f t="shared" ref="QZQ66" si="14304">QZQ59*$C$64*$C$66</f>
        <v>0</v>
      </c>
      <c r="QZS66" s="1366">
        <f t="shared" ref="QZS66" si="14305">QZS59*$C$64*$C$66</f>
        <v>0</v>
      </c>
      <c r="QZU66" s="1366">
        <f t="shared" ref="QZU66" si="14306">QZU59*$C$64*$C$66</f>
        <v>0</v>
      </c>
      <c r="QZW66" s="1366">
        <f t="shared" ref="QZW66" si="14307">QZW59*$C$64*$C$66</f>
        <v>0</v>
      </c>
      <c r="QZY66" s="1366">
        <f t="shared" ref="QZY66" si="14308">QZY59*$C$64*$C$66</f>
        <v>0</v>
      </c>
      <c r="RAA66" s="1366">
        <f t="shared" ref="RAA66" si="14309">RAA59*$C$64*$C$66</f>
        <v>0</v>
      </c>
      <c r="RAC66" s="1366">
        <f t="shared" ref="RAC66" si="14310">RAC59*$C$64*$C$66</f>
        <v>0</v>
      </c>
      <c r="RAE66" s="1366">
        <f t="shared" ref="RAE66" si="14311">RAE59*$C$64*$C$66</f>
        <v>0</v>
      </c>
      <c r="RAG66" s="1366">
        <f t="shared" ref="RAG66" si="14312">RAG59*$C$64*$C$66</f>
        <v>0</v>
      </c>
      <c r="RAI66" s="1366">
        <f t="shared" ref="RAI66" si="14313">RAI59*$C$64*$C$66</f>
        <v>0</v>
      </c>
      <c r="RAK66" s="1366">
        <f t="shared" ref="RAK66" si="14314">RAK59*$C$64*$C$66</f>
        <v>0</v>
      </c>
      <c r="RAM66" s="1366">
        <f t="shared" ref="RAM66" si="14315">RAM59*$C$64*$C$66</f>
        <v>0</v>
      </c>
      <c r="RAO66" s="1366">
        <f t="shared" ref="RAO66" si="14316">RAO59*$C$64*$C$66</f>
        <v>0</v>
      </c>
      <c r="RAQ66" s="1366">
        <f t="shared" ref="RAQ66" si="14317">RAQ59*$C$64*$C$66</f>
        <v>0</v>
      </c>
      <c r="RAS66" s="1366">
        <f t="shared" ref="RAS66" si="14318">RAS59*$C$64*$C$66</f>
        <v>0</v>
      </c>
      <c r="RAU66" s="1366">
        <f t="shared" ref="RAU66" si="14319">RAU59*$C$64*$C$66</f>
        <v>0</v>
      </c>
      <c r="RAW66" s="1366">
        <f t="shared" ref="RAW66" si="14320">RAW59*$C$64*$C$66</f>
        <v>0</v>
      </c>
      <c r="RAY66" s="1366">
        <f t="shared" ref="RAY66" si="14321">RAY59*$C$64*$C$66</f>
        <v>0</v>
      </c>
      <c r="RBA66" s="1366">
        <f t="shared" ref="RBA66" si="14322">RBA59*$C$64*$C$66</f>
        <v>0</v>
      </c>
      <c r="RBC66" s="1366">
        <f t="shared" ref="RBC66" si="14323">RBC59*$C$64*$C$66</f>
        <v>0</v>
      </c>
      <c r="RBE66" s="1366">
        <f t="shared" ref="RBE66" si="14324">RBE59*$C$64*$C$66</f>
        <v>0</v>
      </c>
      <c r="RBG66" s="1366">
        <f t="shared" ref="RBG66" si="14325">RBG59*$C$64*$C$66</f>
        <v>0</v>
      </c>
      <c r="RBI66" s="1366">
        <f t="shared" ref="RBI66" si="14326">RBI59*$C$64*$C$66</f>
        <v>0</v>
      </c>
      <c r="RBK66" s="1366">
        <f t="shared" ref="RBK66" si="14327">RBK59*$C$64*$C$66</f>
        <v>0</v>
      </c>
      <c r="RBM66" s="1366">
        <f t="shared" ref="RBM66" si="14328">RBM59*$C$64*$C$66</f>
        <v>0</v>
      </c>
      <c r="RBO66" s="1366">
        <f t="shared" ref="RBO66" si="14329">RBO59*$C$64*$C$66</f>
        <v>0</v>
      </c>
      <c r="RBQ66" s="1366">
        <f t="shared" ref="RBQ66" si="14330">RBQ59*$C$64*$C$66</f>
        <v>0</v>
      </c>
      <c r="RBS66" s="1366">
        <f t="shared" ref="RBS66" si="14331">RBS59*$C$64*$C$66</f>
        <v>0</v>
      </c>
      <c r="RBU66" s="1366">
        <f t="shared" ref="RBU66" si="14332">RBU59*$C$64*$C$66</f>
        <v>0</v>
      </c>
      <c r="RBW66" s="1366">
        <f t="shared" ref="RBW66" si="14333">RBW59*$C$64*$C$66</f>
        <v>0</v>
      </c>
      <c r="RBY66" s="1366">
        <f t="shared" ref="RBY66" si="14334">RBY59*$C$64*$C$66</f>
        <v>0</v>
      </c>
      <c r="RCA66" s="1366">
        <f t="shared" ref="RCA66" si="14335">RCA59*$C$64*$C$66</f>
        <v>0</v>
      </c>
      <c r="RCC66" s="1366">
        <f t="shared" ref="RCC66" si="14336">RCC59*$C$64*$C$66</f>
        <v>0</v>
      </c>
      <c r="RCE66" s="1366">
        <f t="shared" ref="RCE66" si="14337">RCE59*$C$64*$C$66</f>
        <v>0</v>
      </c>
      <c r="RCG66" s="1366">
        <f t="shared" ref="RCG66" si="14338">RCG59*$C$64*$C$66</f>
        <v>0</v>
      </c>
      <c r="RCI66" s="1366">
        <f t="shared" ref="RCI66" si="14339">RCI59*$C$64*$C$66</f>
        <v>0</v>
      </c>
      <c r="RCK66" s="1366">
        <f t="shared" ref="RCK66" si="14340">RCK59*$C$64*$C$66</f>
        <v>0</v>
      </c>
      <c r="RCM66" s="1366">
        <f t="shared" ref="RCM66" si="14341">RCM59*$C$64*$C$66</f>
        <v>0</v>
      </c>
      <c r="RCO66" s="1366">
        <f t="shared" ref="RCO66" si="14342">RCO59*$C$64*$C$66</f>
        <v>0</v>
      </c>
      <c r="RCQ66" s="1366">
        <f t="shared" ref="RCQ66" si="14343">RCQ59*$C$64*$C$66</f>
        <v>0</v>
      </c>
      <c r="RCS66" s="1366">
        <f t="shared" ref="RCS66" si="14344">RCS59*$C$64*$C$66</f>
        <v>0</v>
      </c>
      <c r="RCU66" s="1366">
        <f t="shared" ref="RCU66" si="14345">RCU59*$C$64*$C$66</f>
        <v>0</v>
      </c>
      <c r="RCW66" s="1366">
        <f t="shared" ref="RCW66" si="14346">RCW59*$C$64*$C$66</f>
        <v>0</v>
      </c>
      <c r="RCY66" s="1366">
        <f t="shared" ref="RCY66" si="14347">RCY59*$C$64*$C$66</f>
        <v>0</v>
      </c>
      <c r="RDA66" s="1366">
        <f t="shared" ref="RDA66" si="14348">RDA59*$C$64*$C$66</f>
        <v>0</v>
      </c>
      <c r="RDC66" s="1366">
        <f t="shared" ref="RDC66" si="14349">RDC59*$C$64*$C$66</f>
        <v>0</v>
      </c>
      <c r="RDE66" s="1366">
        <f t="shared" ref="RDE66" si="14350">RDE59*$C$64*$C$66</f>
        <v>0</v>
      </c>
      <c r="RDG66" s="1366">
        <f t="shared" ref="RDG66" si="14351">RDG59*$C$64*$C$66</f>
        <v>0</v>
      </c>
      <c r="RDI66" s="1366">
        <f t="shared" ref="RDI66" si="14352">RDI59*$C$64*$C$66</f>
        <v>0</v>
      </c>
      <c r="RDK66" s="1366">
        <f t="shared" ref="RDK66" si="14353">RDK59*$C$64*$C$66</f>
        <v>0</v>
      </c>
      <c r="RDM66" s="1366">
        <f t="shared" ref="RDM66" si="14354">RDM59*$C$64*$C$66</f>
        <v>0</v>
      </c>
      <c r="RDO66" s="1366">
        <f t="shared" ref="RDO66" si="14355">RDO59*$C$64*$C$66</f>
        <v>0</v>
      </c>
      <c r="RDQ66" s="1366">
        <f t="shared" ref="RDQ66" si="14356">RDQ59*$C$64*$C$66</f>
        <v>0</v>
      </c>
      <c r="RDS66" s="1366">
        <f t="shared" ref="RDS66" si="14357">RDS59*$C$64*$C$66</f>
        <v>0</v>
      </c>
      <c r="RDU66" s="1366">
        <f t="shared" ref="RDU66" si="14358">RDU59*$C$64*$C$66</f>
        <v>0</v>
      </c>
      <c r="RDW66" s="1366">
        <f t="shared" ref="RDW66" si="14359">RDW59*$C$64*$C$66</f>
        <v>0</v>
      </c>
      <c r="RDY66" s="1366">
        <f t="shared" ref="RDY66" si="14360">RDY59*$C$64*$C$66</f>
        <v>0</v>
      </c>
      <c r="REA66" s="1366">
        <f t="shared" ref="REA66" si="14361">REA59*$C$64*$C$66</f>
        <v>0</v>
      </c>
      <c r="REC66" s="1366">
        <f t="shared" ref="REC66" si="14362">REC59*$C$64*$C$66</f>
        <v>0</v>
      </c>
      <c r="REE66" s="1366">
        <f t="shared" ref="REE66" si="14363">REE59*$C$64*$C$66</f>
        <v>0</v>
      </c>
      <c r="REG66" s="1366">
        <f t="shared" ref="REG66" si="14364">REG59*$C$64*$C$66</f>
        <v>0</v>
      </c>
      <c r="REI66" s="1366">
        <f t="shared" ref="REI66" si="14365">REI59*$C$64*$C$66</f>
        <v>0</v>
      </c>
      <c r="REK66" s="1366">
        <f t="shared" ref="REK66" si="14366">REK59*$C$64*$C$66</f>
        <v>0</v>
      </c>
      <c r="REM66" s="1366">
        <f t="shared" ref="REM66" si="14367">REM59*$C$64*$C$66</f>
        <v>0</v>
      </c>
      <c r="REO66" s="1366">
        <f t="shared" ref="REO66" si="14368">REO59*$C$64*$C$66</f>
        <v>0</v>
      </c>
      <c r="REQ66" s="1366">
        <f t="shared" ref="REQ66" si="14369">REQ59*$C$64*$C$66</f>
        <v>0</v>
      </c>
      <c r="RES66" s="1366">
        <f t="shared" ref="RES66" si="14370">RES59*$C$64*$C$66</f>
        <v>0</v>
      </c>
      <c r="REU66" s="1366">
        <f t="shared" ref="REU66" si="14371">REU59*$C$64*$C$66</f>
        <v>0</v>
      </c>
      <c r="REW66" s="1366">
        <f t="shared" ref="REW66" si="14372">REW59*$C$64*$C$66</f>
        <v>0</v>
      </c>
      <c r="REY66" s="1366">
        <f t="shared" ref="REY66" si="14373">REY59*$C$64*$C$66</f>
        <v>0</v>
      </c>
      <c r="RFA66" s="1366">
        <f t="shared" ref="RFA66" si="14374">RFA59*$C$64*$C$66</f>
        <v>0</v>
      </c>
      <c r="RFC66" s="1366">
        <f t="shared" ref="RFC66" si="14375">RFC59*$C$64*$C$66</f>
        <v>0</v>
      </c>
      <c r="RFE66" s="1366">
        <f t="shared" ref="RFE66" si="14376">RFE59*$C$64*$C$66</f>
        <v>0</v>
      </c>
      <c r="RFG66" s="1366">
        <f t="shared" ref="RFG66" si="14377">RFG59*$C$64*$C$66</f>
        <v>0</v>
      </c>
      <c r="RFI66" s="1366">
        <f t="shared" ref="RFI66" si="14378">RFI59*$C$64*$C$66</f>
        <v>0</v>
      </c>
      <c r="RFK66" s="1366">
        <f t="shared" ref="RFK66" si="14379">RFK59*$C$64*$C$66</f>
        <v>0</v>
      </c>
      <c r="RFM66" s="1366">
        <f t="shared" ref="RFM66" si="14380">RFM59*$C$64*$C$66</f>
        <v>0</v>
      </c>
      <c r="RFO66" s="1366">
        <f t="shared" ref="RFO66" si="14381">RFO59*$C$64*$C$66</f>
        <v>0</v>
      </c>
      <c r="RFQ66" s="1366">
        <f t="shared" ref="RFQ66" si="14382">RFQ59*$C$64*$C$66</f>
        <v>0</v>
      </c>
      <c r="RFS66" s="1366">
        <f t="shared" ref="RFS66" si="14383">RFS59*$C$64*$C$66</f>
        <v>0</v>
      </c>
      <c r="RFU66" s="1366">
        <f t="shared" ref="RFU66" si="14384">RFU59*$C$64*$C$66</f>
        <v>0</v>
      </c>
      <c r="RFW66" s="1366">
        <f t="shared" ref="RFW66" si="14385">RFW59*$C$64*$C$66</f>
        <v>0</v>
      </c>
      <c r="RFY66" s="1366">
        <f t="shared" ref="RFY66" si="14386">RFY59*$C$64*$C$66</f>
        <v>0</v>
      </c>
      <c r="RGA66" s="1366">
        <f t="shared" ref="RGA66" si="14387">RGA59*$C$64*$C$66</f>
        <v>0</v>
      </c>
      <c r="RGC66" s="1366">
        <f t="shared" ref="RGC66" si="14388">RGC59*$C$64*$C$66</f>
        <v>0</v>
      </c>
      <c r="RGE66" s="1366">
        <f t="shared" ref="RGE66" si="14389">RGE59*$C$64*$C$66</f>
        <v>0</v>
      </c>
      <c r="RGG66" s="1366">
        <f t="shared" ref="RGG66" si="14390">RGG59*$C$64*$C$66</f>
        <v>0</v>
      </c>
      <c r="RGI66" s="1366">
        <f t="shared" ref="RGI66" si="14391">RGI59*$C$64*$C$66</f>
        <v>0</v>
      </c>
      <c r="RGK66" s="1366">
        <f t="shared" ref="RGK66" si="14392">RGK59*$C$64*$C$66</f>
        <v>0</v>
      </c>
      <c r="RGM66" s="1366">
        <f t="shared" ref="RGM66" si="14393">RGM59*$C$64*$C$66</f>
        <v>0</v>
      </c>
      <c r="RGO66" s="1366">
        <f t="shared" ref="RGO66" si="14394">RGO59*$C$64*$C$66</f>
        <v>0</v>
      </c>
      <c r="RGQ66" s="1366">
        <f t="shared" ref="RGQ66" si="14395">RGQ59*$C$64*$C$66</f>
        <v>0</v>
      </c>
      <c r="RGS66" s="1366">
        <f t="shared" ref="RGS66" si="14396">RGS59*$C$64*$C$66</f>
        <v>0</v>
      </c>
      <c r="RGU66" s="1366">
        <f t="shared" ref="RGU66" si="14397">RGU59*$C$64*$C$66</f>
        <v>0</v>
      </c>
      <c r="RGW66" s="1366">
        <f t="shared" ref="RGW66" si="14398">RGW59*$C$64*$C$66</f>
        <v>0</v>
      </c>
      <c r="RGY66" s="1366">
        <f t="shared" ref="RGY66" si="14399">RGY59*$C$64*$C$66</f>
        <v>0</v>
      </c>
      <c r="RHA66" s="1366">
        <f t="shared" ref="RHA66" si="14400">RHA59*$C$64*$C$66</f>
        <v>0</v>
      </c>
      <c r="RHC66" s="1366">
        <f t="shared" ref="RHC66" si="14401">RHC59*$C$64*$C$66</f>
        <v>0</v>
      </c>
      <c r="RHE66" s="1366">
        <f t="shared" ref="RHE66" si="14402">RHE59*$C$64*$C$66</f>
        <v>0</v>
      </c>
      <c r="RHG66" s="1366">
        <f t="shared" ref="RHG66" si="14403">RHG59*$C$64*$C$66</f>
        <v>0</v>
      </c>
      <c r="RHI66" s="1366">
        <f t="shared" ref="RHI66" si="14404">RHI59*$C$64*$C$66</f>
        <v>0</v>
      </c>
      <c r="RHK66" s="1366">
        <f t="shared" ref="RHK66" si="14405">RHK59*$C$64*$C$66</f>
        <v>0</v>
      </c>
      <c r="RHM66" s="1366">
        <f t="shared" ref="RHM66" si="14406">RHM59*$C$64*$C$66</f>
        <v>0</v>
      </c>
      <c r="RHO66" s="1366">
        <f t="shared" ref="RHO66" si="14407">RHO59*$C$64*$C$66</f>
        <v>0</v>
      </c>
      <c r="RHQ66" s="1366">
        <f t="shared" ref="RHQ66" si="14408">RHQ59*$C$64*$C$66</f>
        <v>0</v>
      </c>
      <c r="RHS66" s="1366">
        <f t="shared" ref="RHS66" si="14409">RHS59*$C$64*$C$66</f>
        <v>0</v>
      </c>
      <c r="RHU66" s="1366">
        <f t="shared" ref="RHU66" si="14410">RHU59*$C$64*$C$66</f>
        <v>0</v>
      </c>
      <c r="RHW66" s="1366">
        <f t="shared" ref="RHW66" si="14411">RHW59*$C$64*$C$66</f>
        <v>0</v>
      </c>
      <c r="RHY66" s="1366">
        <f t="shared" ref="RHY66" si="14412">RHY59*$C$64*$C$66</f>
        <v>0</v>
      </c>
      <c r="RIA66" s="1366">
        <f t="shared" ref="RIA66" si="14413">RIA59*$C$64*$C$66</f>
        <v>0</v>
      </c>
      <c r="RIC66" s="1366">
        <f t="shared" ref="RIC66" si="14414">RIC59*$C$64*$C$66</f>
        <v>0</v>
      </c>
      <c r="RIE66" s="1366">
        <f t="shared" ref="RIE66" si="14415">RIE59*$C$64*$C$66</f>
        <v>0</v>
      </c>
      <c r="RIG66" s="1366">
        <f t="shared" ref="RIG66" si="14416">RIG59*$C$64*$C$66</f>
        <v>0</v>
      </c>
      <c r="RII66" s="1366">
        <f t="shared" ref="RII66" si="14417">RII59*$C$64*$C$66</f>
        <v>0</v>
      </c>
      <c r="RIK66" s="1366">
        <f t="shared" ref="RIK66" si="14418">RIK59*$C$64*$C$66</f>
        <v>0</v>
      </c>
      <c r="RIM66" s="1366">
        <f t="shared" ref="RIM66" si="14419">RIM59*$C$64*$C$66</f>
        <v>0</v>
      </c>
      <c r="RIO66" s="1366">
        <f t="shared" ref="RIO66" si="14420">RIO59*$C$64*$C$66</f>
        <v>0</v>
      </c>
      <c r="RIQ66" s="1366">
        <f t="shared" ref="RIQ66" si="14421">RIQ59*$C$64*$C$66</f>
        <v>0</v>
      </c>
      <c r="RIS66" s="1366">
        <f t="shared" ref="RIS66" si="14422">RIS59*$C$64*$C$66</f>
        <v>0</v>
      </c>
      <c r="RIU66" s="1366">
        <f t="shared" ref="RIU66" si="14423">RIU59*$C$64*$C$66</f>
        <v>0</v>
      </c>
      <c r="RIW66" s="1366">
        <f t="shared" ref="RIW66" si="14424">RIW59*$C$64*$C$66</f>
        <v>0</v>
      </c>
      <c r="RIY66" s="1366">
        <f t="shared" ref="RIY66" si="14425">RIY59*$C$64*$C$66</f>
        <v>0</v>
      </c>
      <c r="RJA66" s="1366">
        <f t="shared" ref="RJA66" si="14426">RJA59*$C$64*$C$66</f>
        <v>0</v>
      </c>
      <c r="RJC66" s="1366">
        <f t="shared" ref="RJC66" si="14427">RJC59*$C$64*$C$66</f>
        <v>0</v>
      </c>
      <c r="RJE66" s="1366">
        <f t="shared" ref="RJE66" si="14428">RJE59*$C$64*$C$66</f>
        <v>0</v>
      </c>
      <c r="RJG66" s="1366">
        <f t="shared" ref="RJG66" si="14429">RJG59*$C$64*$C$66</f>
        <v>0</v>
      </c>
      <c r="RJI66" s="1366">
        <f t="shared" ref="RJI66" si="14430">RJI59*$C$64*$C$66</f>
        <v>0</v>
      </c>
      <c r="RJK66" s="1366">
        <f t="shared" ref="RJK66" si="14431">RJK59*$C$64*$C$66</f>
        <v>0</v>
      </c>
      <c r="RJM66" s="1366">
        <f t="shared" ref="RJM66" si="14432">RJM59*$C$64*$C$66</f>
        <v>0</v>
      </c>
      <c r="RJO66" s="1366">
        <f t="shared" ref="RJO66" si="14433">RJO59*$C$64*$C$66</f>
        <v>0</v>
      </c>
      <c r="RJQ66" s="1366">
        <f t="shared" ref="RJQ66" si="14434">RJQ59*$C$64*$C$66</f>
        <v>0</v>
      </c>
      <c r="RJS66" s="1366">
        <f t="shared" ref="RJS66" si="14435">RJS59*$C$64*$C$66</f>
        <v>0</v>
      </c>
      <c r="RJU66" s="1366">
        <f t="shared" ref="RJU66" si="14436">RJU59*$C$64*$C$66</f>
        <v>0</v>
      </c>
      <c r="RJW66" s="1366">
        <f t="shared" ref="RJW66" si="14437">RJW59*$C$64*$C$66</f>
        <v>0</v>
      </c>
      <c r="RJY66" s="1366">
        <f t="shared" ref="RJY66" si="14438">RJY59*$C$64*$C$66</f>
        <v>0</v>
      </c>
      <c r="RKA66" s="1366">
        <f t="shared" ref="RKA66" si="14439">RKA59*$C$64*$C$66</f>
        <v>0</v>
      </c>
      <c r="RKC66" s="1366">
        <f t="shared" ref="RKC66" si="14440">RKC59*$C$64*$C$66</f>
        <v>0</v>
      </c>
      <c r="RKE66" s="1366">
        <f t="shared" ref="RKE66" si="14441">RKE59*$C$64*$C$66</f>
        <v>0</v>
      </c>
      <c r="RKG66" s="1366">
        <f t="shared" ref="RKG66" si="14442">RKG59*$C$64*$C$66</f>
        <v>0</v>
      </c>
      <c r="RKI66" s="1366">
        <f t="shared" ref="RKI66" si="14443">RKI59*$C$64*$C$66</f>
        <v>0</v>
      </c>
      <c r="RKK66" s="1366">
        <f t="shared" ref="RKK66" si="14444">RKK59*$C$64*$C$66</f>
        <v>0</v>
      </c>
      <c r="RKM66" s="1366">
        <f t="shared" ref="RKM66" si="14445">RKM59*$C$64*$C$66</f>
        <v>0</v>
      </c>
      <c r="RKO66" s="1366">
        <f t="shared" ref="RKO66" si="14446">RKO59*$C$64*$C$66</f>
        <v>0</v>
      </c>
      <c r="RKQ66" s="1366">
        <f t="shared" ref="RKQ66" si="14447">RKQ59*$C$64*$C$66</f>
        <v>0</v>
      </c>
      <c r="RKS66" s="1366">
        <f t="shared" ref="RKS66" si="14448">RKS59*$C$64*$C$66</f>
        <v>0</v>
      </c>
      <c r="RKU66" s="1366">
        <f t="shared" ref="RKU66" si="14449">RKU59*$C$64*$C$66</f>
        <v>0</v>
      </c>
      <c r="RKW66" s="1366">
        <f t="shared" ref="RKW66" si="14450">RKW59*$C$64*$C$66</f>
        <v>0</v>
      </c>
      <c r="RKY66" s="1366">
        <f t="shared" ref="RKY66" si="14451">RKY59*$C$64*$C$66</f>
        <v>0</v>
      </c>
      <c r="RLA66" s="1366">
        <f t="shared" ref="RLA66" si="14452">RLA59*$C$64*$C$66</f>
        <v>0</v>
      </c>
      <c r="RLC66" s="1366">
        <f t="shared" ref="RLC66" si="14453">RLC59*$C$64*$C$66</f>
        <v>0</v>
      </c>
      <c r="RLE66" s="1366">
        <f t="shared" ref="RLE66" si="14454">RLE59*$C$64*$C$66</f>
        <v>0</v>
      </c>
      <c r="RLG66" s="1366">
        <f t="shared" ref="RLG66" si="14455">RLG59*$C$64*$C$66</f>
        <v>0</v>
      </c>
      <c r="RLI66" s="1366">
        <f t="shared" ref="RLI66" si="14456">RLI59*$C$64*$C$66</f>
        <v>0</v>
      </c>
      <c r="RLK66" s="1366">
        <f t="shared" ref="RLK66" si="14457">RLK59*$C$64*$C$66</f>
        <v>0</v>
      </c>
      <c r="RLM66" s="1366">
        <f t="shared" ref="RLM66" si="14458">RLM59*$C$64*$C$66</f>
        <v>0</v>
      </c>
      <c r="RLO66" s="1366">
        <f t="shared" ref="RLO66" si="14459">RLO59*$C$64*$C$66</f>
        <v>0</v>
      </c>
      <c r="RLQ66" s="1366">
        <f t="shared" ref="RLQ66" si="14460">RLQ59*$C$64*$C$66</f>
        <v>0</v>
      </c>
      <c r="RLS66" s="1366">
        <f t="shared" ref="RLS66" si="14461">RLS59*$C$64*$C$66</f>
        <v>0</v>
      </c>
      <c r="RLU66" s="1366">
        <f t="shared" ref="RLU66" si="14462">RLU59*$C$64*$C$66</f>
        <v>0</v>
      </c>
      <c r="RLW66" s="1366">
        <f t="shared" ref="RLW66" si="14463">RLW59*$C$64*$C$66</f>
        <v>0</v>
      </c>
      <c r="RLY66" s="1366">
        <f t="shared" ref="RLY66" si="14464">RLY59*$C$64*$C$66</f>
        <v>0</v>
      </c>
      <c r="RMA66" s="1366">
        <f t="shared" ref="RMA66" si="14465">RMA59*$C$64*$C$66</f>
        <v>0</v>
      </c>
      <c r="RMC66" s="1366">
        <f t="shared" ref="RMC66" si="14466">RMC59*$C$64*$C$66</f>
        <v>0</v>
      </c>
      <c r="RME66" s="1366">
        <f t="shared" ref="RME66" si="14467">RME59*$C$64*$C$66</f>
        <v>0</v>
      </c>
      <c r="RMG66" s="1366">
        <f t="shared" ref="RMG66" si="14468">RMG59*$C$64*$C$66</f>
        <v>0</v>
      </c>
      <c r="RMI66" s="1366">
        <f t="shared" ref="RMI66" si="14469">RMI59*$C$64*$C$66</f>
        <v>0</v>
      </c>
      <c r="RMK66" s="1366">
        <f t="shared" ref="RMK66" si="14470">RMK59*$C$64*$C$66</f>
        <v>0</v>
      </c>
      <c r="RMM66" s="1366">
        <f t="shared" ref="RMM66" si="14471">RMM59*$C$64*$C$66</f>
        <v>0</v>
      </c>
      <c r="RMO66" s="1366">
        <f t="shared" ref="RMO66" si="14472">RMO59*$C$64*$C$66</f>
        <v>0</v>
      </c>
      <c r="RMQ66" s="1366">
        <f t="shared" ref="RMQ66" si="14473">RMQ59*$C$64*$C$66</f>
        <v>0</v>
      </c>
      <c r="RMS66" s="1366">
        <f t="shared" ref="RMS66" si="14474">RMS59*$C$64*$C$66</f>
        <v>0</v>
      </c>
      <c r="RMU66" s="1366">
        <f t="shared" ref="RMU66" si="14475">RMU59*$C$64*$C$66</f>
        <v>0</v>
      </c>
      <c r="RMW66" s="1366">
        <f t="shared" ref="RMW66" si="14476">RMW59*$C$64*$C$66</f>
        <v>0</v>
      </c>
      <c r="RMY66" s="1366">
        <f t="shared" ref="RMY66" si="14477">RMY59*$C$64*$C$66</f>
        <v>0</v>
      </c>
      <c r="RNA66" s="1366">
        <f t="shared" ref="RNA66" si="14478">RNA59*$C$64*$C$66</f>
        <v>0</v>
      </c>
      <c r="RNC66" s="1366">
        <f t="shared" ref="RNC66" si="14479">RNC59*$C$64*$C$66</f>
        <v>0</v>
      </c>
      <c r="RNE66" s="1366">
        <f t="shared" ref="RNE66" si="14480">RNE59*$C$64*$C$66</f>
        <v>0</v>
      </c>
      <c r="RNG66" s="1366">
        <f t="shared" ref="RNG66" si="14481">RNG59*$C$64*$C$66</f>
        <v>0</v>
      </c>
      <c r="RNI66" s="1366">
        <f t="shared" ref="RNI66" si="14482">RNI59*$C$64*$C$66</f>
        <v>0</v>
      </c>
      <c r="RNK66" s="1366">
        <f t="shared" ref="RNK66" si="14483">RNK59*$C$64*$C$66</f>
        <v>0</v>
      </c>
      <c r="RNM66" s="1366">
        <f t="shared" ref="RNM66" si="14484">RNM59*$C$64*$C$66</f>
        <v>0</v>
      </c>
      <c r="RNO66" s="1366">
        <f t="shared" ref="RNO66" si="14485">RNO59*$C$64*$C$66</f>
        <v>0</v>
      </c>
      <c r="RNQ66" s="1366">
        <f t="shared" ref="RNQ66" si="14486">RNQ59*$C$64*$C$66</f>
        <v>0</v>
      </c>
      <c r="RNS66" s="1366">
        <f t="shared" ref="RNS66" si="14487">RNS59*$C$64*$C$66</f>
        <v>0</v>
      </c>
      <c r="RNU66" s="1366">
        <f t="shared" ref="RNU66" si="14488">RNU59*$C$64*$C$66</f>
        <v>0</v>
      </c>
      <c r="RNW66" s="1366">
        <f t="shared" ref="RNW66" si="14489">RNW59*$C$64*$C$66</f>
        <v>0</v>
      </c>
      <c r="RNY66" s="1366">
        <f t="shared" ref="RNY66" si="14490">RNY59*$C$64*$C$66</f>
        <v>0</v>
      </c>
      <c r="ROA66" s="1366">
        <f t="shared" ref="ROA66" si="14491">ROA59*$C$64*$C$66</f>
        <v>0</v>
      </c>
      <c r="ROC66" s="1366">
        <f t="shared" ref="ROC66" si="14492">ROC59*$C$64*$C$66</f>
        <v>0</v>
      </c>
      <c r="ROE66" s="1366">
        <f t="shared" ref="ROE66" si="14493">ROE59*$C$64*$C$66</f>
        <v>0</v>
      </c>
      <c r="ROG66" s="1366">
        <f t="shared" ref="ROG66" si="14494">ROG59*$C$64*$C$66</f>
        <v>0</v>
      </c>
      <c r="ROI66" s="1366">
        <f t="shared" ref="ROI66" si="14495">ROI59*$C$64*$C$66</f>
        <v>0</v>
      </c>
      <c r="ROK66" s="1366">
        <f t="shared" ref="ROK66" si="14496">ROK59*$C$64*$C$66</f>
        <v>0</v>
      </c>
      <c r="ROM66" s="1366">
        <f t="shared" ref="ROM66" si="14497">ROM59*$C$64*$C$66</f>
        <v>0</v>
      </c>
      <c r="ROO66" s="1366">
        <f t="shared" ref="ROO66" si="14498">ROO59*$C$64*$C$66</f>
        <v>0</v>
      </c>
      <c r="ROQ66" s="1366">
        <f t="shared" ref="ROQ66" si="14499">ROQ59*$C$64*$C$66</f>
        <v>0</v>
      </c>
      <c r="ROS66" s="1366">
        <f t="shared" ref="ROS66" si="14500">ROS59*$C$64*$C$66</f>
        <v>0</v>
      </c>
      <c r="ROU66" s="1366">
        <f t="shared" ref="ROU66" si="14501">ROU59*$C$64*$C$66</f>
        <v>0</v>
      </c>
      <c r="ROW66" s="1366">
        <f t="shared" ref="ROW66" si="14502">ROW59*$C$64*$C$66</f>
        <v>0</v>
      </c>
      <c r="ROY66" s="1366">
        <f t="shared" ref="ROY66" si="14503">ROY59*$C$64*$C$66</f>
        <v>0</v>
      </c>
      <c r="RPA66" s="1366">
        <f t="shared" ref="RPA66" si="14504">RPA59*$C$64*$C$66</f>
        <v>0</v>
      </c>
      <c r="RPC66" s="1366">
        <f t="shared" ref="RPC66" si="14505">RPC59*$C$64*$C$66</f>
        <v>0</v>
      </c>
      <c r="RPE66" s="1366">
        <f t="shared" ref="RPE66" si="14506">RPE59*$C$64*$C$66</f>
        <v>0</v>
      </c>
      <c r="RPG66" s="1366">
        <f t="shared" ref="RPG66" si="14507">RPG59*$C$64*$C$66</f>
        <v>0</v>
      </c>
      <c r="RPI66" s="1366">
        <f t="shared" ref="RPI66" si="14508">RPI59*$C$64*$C$66</f>
        <v>0</v>
      </c>
      <c r="RPK66" s="1366">
        <f t="shared" ref="RPK66" si="14509">RPK59*$C$64*$C$66</f>
        <v>0</v>
      </c>
      <c r="RPM66" s="1366">
        <f t="shared" ref="RPM66" si="14510">RPM59*$C$64*$C$66</f>
        <v>0</v>
      </c>
      <c r="RPO66" s="1366">
        <f t="shared" ref="RPO66" si="14511">RPO59*$C$64*$C$66</f>
        <v>0</v>
      </c>
      <c r="RPQ66" s="1366">
        <f t="shared" ref="RPQ66" si="14512">RPQ59*$C$64*$C$66</f>
        <v>0</v>
      </c>
      <c r="RPS66" s="1366">
        <f t="shared" ref="RPS66" si="14513">RPS59*$C$64*$C$66</f>
        <v>0</v>
      </c>
      <c r="RPU66" s="1366">
        <f t="shared" ref="RPU66" si="14514">RPU59*$C$64*$C$66</f>
        <v>0</v>
      </c>
      <c r="RPW66" s="1366">
        <f t="shared" ref="RPW66" si="14515">RPW59*$C$64*$C$66</f>
        <v>0</v>
      </c>
      <c r="RPY66" s="1366">
        <f t="shared" ref="RPY66" si="14516">RPY59*$C$64*$C$66</f>
        <v>0</v>
      </c>
      <c r="RQA66" s="1366">
        <f t="shared" ref="RQA66" si="14517">RQA59*$C$64*$C$66</f>
        <v>0</v>
      </c>
      <c r="RQC66" s="1366">
        <f t="shared" ref="RQC66" si="14518">RQC59*$C$64*$C$66</f>
        <v>0</v>
      </c>
      <c r="RQE66" s="1366">
        <f t="shared" ref="RQE66" si="14519">RQE59*$C$64*$C$66</f>
        <v>0</v>
      </c>
      <c r="RQG66" s="1366">
        <f t="shared" ref="RQG66" si="14520">RQG59*$C$64*$C$66</f>
        <v>0</v>
      </c>
      <c r="RQI66" s="1366">
        <f t="shared" ref="RQI66" si="14521">RQI59*$C$64*$C$66</f>
        <v>0</v>
      </c>
      <c r="RQK66" s="1366">
        <f t="shared" ref="RQK66" si="14522">RQK59*$C$64*$C$66</f>
        <v>0</v>
      </c>
      <c r="RQM66" s="1366">
        <f t="shared" ref="RQM66" si="14523">RQM59*$C$64*$C$66</f>
        <v>0</v>
      </c>
      <c r="RQO66" s="1366">
        <f t="shared" ref="RQO66" si="14524">RQO59*$C$64*$C$66</f>
        <v>0</v>
      </c>
      <c r="RQQ66" s="1366">
        <f t="shared" ref="RQQ66" si="14525">RQQ59*$C$64*$C$66</f>
        <v>0</v>
      </c>
      <c r="RQS66" s="1366">
        <f t="shared" ref="RQS66" si="14526">RQS59*$C$64*$C$66</f>
        <v>0</v>
      </c>
      <c r="RQU66" s="1366">
        <f t="shared" ref="RQU66" si="14527">RQU59*$C$64*$C$66</f>
        <v>0</v>
      </c>
      <c r="RQW66" s="1366">
        <f t="shared" ref="RQW66" si="14528">RQW59*$C$64*$C$66</f>
        <v>0</v>
      </c>
      <c r="RQY66" s="1366">
        <f t="shared" ref="RQY66" si="14529">RQY59*$C$64*$C$66</f>
        <v>0</v>
      </c>
      <c r="RRA66" s="1366">
        <f t="shared" ref="RRA66" si="14530">RRA59*$C$64*$C$66</f>
        <v>0</v>
      </c>
      <c r="RRC66" s="1366">
        <f t="shared" ref="RRC66" si="14531">RRC59*$C$64*$C$66</f>
        <v>0</v>
      </c>
      <c r="RRE66" s="1366">
        <f t="shared" ref="RRE66" si="14532">RRE59*$C$64*$C$66</f>
        <v>0</v>
      </c>
      <c r="RRG66" s="1366">
        <f t="shared" ref="RRG66" si="14533">RRG59*$C$64*$C$66</f>
        <v>0</v>
      </c>
      <c r="RRI66" s="1366">
        <f t="shared" ref="RRI66" si="14534">RRI59*$C$64*$C$66</f>
        <v>0</v>
      </c>
      <c r="RRK66" s="1366">
        <f t="shared" ref="RRK66" si="14535">RRK59*$C$64*$C$66</f>
        <v>0</v>
      </c>
      <c r="RRM66" s="1366">
        <f t="shared" ref="RRM66" si="14536">RRM59*$C$64*$C$66</f>
        <v>0</v>
      </c>
      <c r="RRO66" s="1366">
        <f t="shared" ref="RRO66" si="14537">RRO59*$C$64*$C$66</f>
        <v>0</v>
      </c>
      <c r="RRQ66" s="1366">
        <f t="shared" ref="RRQ66" si="14538">RRQ59*$C$64*$C$66</f>
        <v>0</v>
      </c>
      <c r="RRS66" s="1366">
        <f t="shared" ref="RRS66" si="14539">RRS59*$C$64*$C$66</f>
        <v>0</v>
      </c>
      <c r="RRU66" s="1366">
        <f t="shared" ref="RRU66" si="14540">RRU59*$C$64*$C$66</f>
        <v>0</v>
      </c>
      <c r="RRW66" s="1366">
        <f t="shared" ref="RRW66" si="14541">RRW59*$C$64*$C$66</f>
        <v>0</v>
      </c>
      <c r="RRY66" s="1366">
        <f t="shared" ref="RRY66" si="14542">RRY59*$C$64*$C$66</f>
        <v>0</v>
      </c>
      <c r="RSA66" s="1366">
        <f t="shared" ref="RSA66" si="14543">RSA59*$C$64*$C$66</f>
        <v>0</v>
      </c>
      <c r="RSC66" s="1366">
        <f t="shared" ref="RSC66" si="14544">RSC59*$C$64*$C$66</f>
        <v>0</v>
      </c>
      <c r="RSE66" s="1366">
        <f t="shared" ref="RSE66" si="14545">RSE59*$C$64*$C$66</f>
        <v>0</v>
      </c>
      <c r="RSG66" s="1366">
        <f t="shared" ref="RSG66" si="14546">RSG59*$C$64*$C$66</f>
        <v>0</v>
      </c>
      <c r="RSI66" s="1366">
        <f t="shared" ref="RSI66" si="14547">RSI59*$C$64*$C$66</f>
        <v>0</v>
      </c>
      <c r="RSK66" s="1366">
        <f t="shared" ref="RSK66" si="14548">RSK59*$C$64*$C$66</f>
        <v>0</v>
      </c>
      <c r="RSM66" s="1366">
        <f t="shared" ref="RSM66" si="14549">RSM59*$C$64*$C$66</f>
        <v>0</v>
      </c>
      <c r="RSO66" s="1366">
        <f t="shared" ref="RSO66" si="14550">RSO59*$C$64*$C$66</f>
        <v>0</v>
      </c>
      <c r="RSQ66" s="1366">
        <f t="shared" ref="RSQ66" si="14551">RSQ59*$C$64*$C$66</f>
        <v>0</v>
      </c>
      <c r="RSS66" s="1366">
        <f t="shared" ref="RSS66" si="14552">RSS59*$C$64*$C$66</f>
        <v>0</v>
      </c>
      <c r="RSU66" s="1366">
        <f t="shared" ref="RSU66" si="14553">RSU59*$C$64*$C$66</f>
        <v>0</v>
      </c>
      <c r="RSW66" s="1366">
        <f t="shared" ref="RSW66" si="14554">RSW59*$C$64*$C$66</f>
        <v>0</v>
      </c>
      <c r="RSY66" s="1366">
        <f t="shared" ref="RSY66" si="14555">RSY59*$C$64*$C$66</f>
        <v>0</v>
      </c>
      <c r="RTA66" s="1366">
        <f t="shared" ref="RTA66" si="14556">RTA59*$C$64*$C$66</f>
        <v>0</v>
      </c>
      <c r="RTC66" s="1366">
        <f t="shared" ref="RTC66" si="14557">RTC59*$C$64*$C$66</f>
        <v>0</v>
      </c>
      <c r="RTE66" s="1366">
        <f t="shared" ref="RTE66" si="14558">RTE59*$C$64*$C$66</f>
        <v>0</v>
      </c>
      <c r="RTG66" s="1366">
        <f t="shared" ref="RTG66" si="14559">RTG59*$C$64*$C$66</f>
        <v>0</v>
      </c>
      <c r="RTI66" s="1366">
        <f t="shared" ref="RTI66" si="14560">RTI59*$C$64*$C$66</f>
        <v>0</v>
      </c>
      <c r="RTK66" s="1366">
        <f t="shared" ref="RTK66" si="14561">RTK59*$C$64*$C$66</f>
        <v>0</v>
      </c>
      <c r="RTM66" s="1366">
        <f t="shared" ref="RTM66" si="14562">RTM59*$C$64*$C$66</f>
        <v>0</v>
      </c>
      <c r="RTO66" s="1366">
        <f t="shared" ref="RTO66" si="14563">RTO59*$C$64*$C$66</f>
        <v>0</v>
      </c>
      <c r="RTQ66" s="1366">
        <f t="shared" ref="RTQ66" si="14564">RTQ59*$C$64*$C$66</f>
        <v>0</v>
      </c>
      <c r="RTS66" s="1366">
        <f t="shared" ref="RTS66" si="14565">RTS59*$C$64*$C$66</f>
        <v>0</v>
      </c>
      <c r="RTU66" s="1366">
        <f t="shared" ref="RTU66" si="14566">RTU59*$C$64*$C$66</f>
        <v>0</v>
      </c>
      <c r="RTW66" s="1366">
        <f t="shared" ref="RTW66" si="14567">RTW59*$C$64*$C$66</f>
        <v>0</v>
      </c>
      <c r="RTY66" s="1366">
        <f t="shared" ref="RTY66" si="14568">RTY59*$C$64*$C$66</f>
        <v>0</v>
      </c>
      <c r="RUA66" s="1366">
        <f t="shared" ref="RUA66" si="14569">RUA59*$C$64*$C$66</f>
        <v>0</v>
      </c>
      <c r="RUC66" s="1366">
        <f t="shared" ref="RUC66" si="14570">RUC59*$C$64*$C$66</f>
        <v>0</v>
      </c>
      <c r="RUE66" s="1366">
        <f t="shared" ref="RUE66" si="14571">RUE59*$C$64*$C$66</f>
        <v>0</v>
      </c>
      <c r="RUG66" s="1366">
        <f t="shared" ref="RUG66" si="14572">RUG59*$C$64*$C$66</f>
        <v>0</v>
      </c>
      <c r="RUI66" s="1366">
        <f t="shared" ref="RUI66" si="14573">RUI59*$C$64*$C$66</f>
        <v>0</v>
      </c>
      <c r="RUK66" s="1366">
        <f t="shared" ref="RUK66" si="14574">RUK59*$C$64*$C$66</f>
        <v>0</v>
      </c>
      <c r="RUM66" s="1366">
        <f t="shared" ref="RUM66" si="14575">RUM59*$C$64*$C$66</f>
        <v>0</v>
      </c>
      <c r="RUO66" s="1366">
        <f t="shared" ref="RUO66" si="14576">RUO59*$C$64*$C$66</f>
        <v>0</v>
      </c>
      <c r="RUQ66" s="1366">
        <f t="shared" ref="RUQ66" si="14577">RUQ59*$C$64*$C$66</f>
        <v>0</v>
      </c>
      <c r="RUS66" s="1366">
        <f t="shared" ref="RUS66" si="14578">RUS59*$C$64*$C$66</f>
        <v>0</v>
      </c>
      <c r="RUU66" s="1366">
        <f t="shared" ref="RUU66" si="14579">RUU59*$C$64*$C$66</f>
        <v>0</v>
      </c>
      <c r="RUW66" s="1366">
        <f t="shared" ref="RUW66" si="14580">RUW59*$C$64*$C$66</f>
        <v>0</v>
      </c>
      <c r="RUY66" s="1366">
        <f t="shared" ref="RUY66" si="14581">RUY59*$C$64*$C$66</f>
        <v>0</v>
      </c>
      <c r="RVA66" s="1366">
        <f t="shared" ref="RVA66" si="14582">RVA59*$C$64*$C$66</f>
        <v>0</v>
      </c>
      <c r="RVC66" s="1366">
        <f t="shared" ref="RVC66" si="14583">RVC59*$C$64*$C$66</f>
        <v>0</v>
      </c>
      <c r="RVE66" s="1366">
        <f t="shared" ref="RVE66" si="14584">RVE59*$C$64*$C$66</f>
        <v>0</v>
      </c>
      <c r="RVG66" s="1366">
        <f t="shared" ref="RVG66" si="14585">RVG59*$C$64*$C$66</f>
        <v>0</v>
      </c>
      <c r="RVI66" s="1366">
        <f t="shared" ref="RVI66" si="14586">RVI59*$C$64*$C$66</f>
        <v>0</v>
      </c>
      <c r="RVK66" s="1366">
        <f t="shared" ref="RVK66" si="14587">RVK59*$C$64*$C$66</f>
        <v>0</v>
      </c>
      <c r="RVM66" s="1366">
        <f t="shared" ref="RVM66" si="14588">RVM59*$C$64*$C$66</f>
        <v>0</v>
      </c>
      <c r="RVO66" s="1366">
        <f t="shared" ref="RVO66" si="14589">RVO59*$C$64*$C$66</f>
        <v>0</v>
      </c>
      <c r="RVQ66" s="1366">
        <f t="shared" ref="RVQ66" si="14590">RVQ59*$C$64*$C$66</f>
        <v>0</v>
      </c>
      <c r="RVS66" s="1366">
        <f t="shared" ref="RVS66" si="14591">RVS59*$C$64*$C$66</f>
        <v>0</v>
      </c>
      <c r="RVU66" s="1366">
        <f t="shared" ref="RVU66" si="14592">RVU59*$C$64*$C$66</f>
        <v>0</v>
      </c>
      <c r="RVW66" s="1366">
        <f t="shared" ref="RVW66" si="14593">RVW59*$C$64*$C$66</f>
        <v>0</v>
      </c>
      <c r="RVY66" s="1366">
        <f t="shared" ref="RVY66" si="14594">RVY59*$C$64*$C$66</f>
        <v>0</v>
      </c>
      <c r="RWA66" s="1366">
        <f t="shared" ref="RWA66" si="14595">RWA59*$C$64*$C$66</f>
        <v>0</v>
      </c>
      <c r="RWC66" s="1366">
        <f t="shared" ref="RWC66" si="14596">RWC59*$C$64*$C$66</f>
        <v>0</v>
      </c>
      <c r="RWE66" s="1366">
        <f t="shared" ref="RWE66" si="14597">RWE59*$C$64*$C$66</f>
        <v>0</v>
      </c>
      <c r="RWG66" s="1366">
        <f t="shared" ref="RWG66" si="14598">RWG59*$C$64*$C$66</f>
        <v>0</v>
      </c>
      <c r="RWI66" s="1366">
        <f t="shared" ref="RWI66" si="14599">RWI59*$C$64*$C$66</f>
        <v>0</v>
      </c>
      <c r="RWK66" s="1366">
        <f t="shared" ref="RWK66" si="14600">RWK59*$C$64*$C$66</f>
        <v>0</v>
      </c>
      <c r="RWM66" s="1366">
        <f t="shared" ref="RWM66" si="14601">RWM59*$C$64*$C$66</f>
        <v>0</v>
      </c>
      <c r="RWO66" s="1366">
        <f t="shared" ref="RWO66" si="14602">RWO59*$C$64*$C$66</f>
        <v>0</v>
      </c>
      <c r="RWQ66" s="1366">
        <f t="shared" ref="RWQ66" si="14603">RWQ59*$C$64*$C$66</f>
        <v>0</v>
      </c>
      <c r="RWS66" s="1366">
        <f t="shared" ref="RWS66" si="14604">RWS59*$C$64*$C$66</f>
        <v>0</v>
      </c>
      <c r="RWU66" s="1366">
        <f t="shared" ref="RWU66" si="14605">RWU59*$C$64*$C$66</f>
        <v>0</v>
      </c>
      <c r="RWW66" s="1366">
        <f t="shared" ref="RWW66" si="14606">RWW59*$C$64*$C$66</f>
        <v>0</v>
      </c>
      <c r="RWY66" s="1366">
        <f t="shared" ref="RWY66" si="14607">RWY59*$C$64*$C$66</f>
        <v>0</v>
      </c>
      <c r="RXA66" s="1366">
        <f t="shared" ref="RXA66" si="14608">RXA59*$C$64*$C$66</f>
        <v>0</v>
      </c>
      <c r="RXC66" s="1366">
        <f t="shared" ref="RXC66" si="14609">RXC59*$C$64*$C$66</f>
        <v>0</v>
      </c>
      <c r="RXE66" s="1366">
        <f t="shared" ref="RXE66" si="14610">RXE59*$C$64*$C$66</f>
        <v>0</v>
      </c>
      <c r="RXG66" s="1366">
        <f t="shared" ref="RXG66" si="14611">RXG59*$C$64*$C$66</f>
        <v>0</v>
      </c>
      <c r="RXI66" s="1366">
        <f t="shared" ref="RXI66" si="14612">RXI59*$C$64*$C$66</f>
        <v>0</v>
      </c>
      <c r="RXK66" s="1366">
        <f t="shared" ref="RXK66" si="14613">RXK59*$C$64*$C$66</f>
        <v>0</v>
      </c>
      <c r="RXM66" s="1366">
        <f t="shared" ref="RXM66" si="14614">RXM59*$C$64*$C$66</f>
        <v>0</v>
      </c>
      <c r="RXO66" s="1366">
        <f t="shared" ref="RXO66" si="14615">RXO59*$C$64*$C$66</f>
        <v>0</v>
      </c>
      <c r="RXQ66" s="1366">
        <f t="shared" ref="RXQ66" si="14616">RXQ59*$C$64*$C$66</f>
        <v>0</v>
      </c>
      <c r="RXS66" s="1366">
        <f t="shared" ref="RXS66" si="14617">RXS59*$C$64*$C$66</f>
        <v>0</v>
      </c>
      <c r="RXU66" s="1366">
        <f t="shared" ref="RXU66" si="14618">RXU59*$C$64*$C$66</f>
        <v>0</v>
      </c>
      <c r="RXW66" s="1366">
        <f t="shared" ref="RXW66" si="14619">RXW59*$C$64*$C$66</f>
        <v>0</v>
      </c>
      <c r="RXY66" s="1366">
        <f t="shared" ref="RXY66" si="14620">RXY59*$C$64*$C$66</f>
        <v>0</v>
      </c>
      <c r="RYA66" s="1366">
        <f t="shared" ref="RYA66" si="14621">RYA59*$C$64*$C$66</f>
        <v>0</v>
      </c>
      <c r="RYC66" s="1366">
        <f t="shared" ref="RYC66" si="14622">RYC59*$C$64*$C$66</f>
        <v>0</v>
      </c>
      <c r="RYE66" s="1366">
        <f t="shared" ref="RYE66" si="14623">RYE59*$C$64*$C$66</f>
        <v>0</v>
      </c>
      <c r="RYG66" s="1366">
        <f t="shared" ref="RYG66" si="14624">RYG59*$C$64*$C$66</f>
        <v>0</v>
      </c>
      <c r="RYI66" s="1366">
        <f t="shared" ref="RYI66" si="14625">RYI59*$C$64*$C$66</f>
        <v>0</v>
      </c>
      <c r="RYK66" s="1366">
        <f t="shared" ref="RYK66" si="14626">RYK59*$C$64*$C$66</f>
        <v>0</v>
      </c>
      <c r="RYM66" s="1366">
        <f t="shared" ref="RYM66" si="14627">RYM59*$C$64*$C$66</f>
        <v>0</v>
      </c>
      <c r="RYO66" s="1366">
        <f t="shared" ref="RYO66" si="14628">RYO59*$C$64*$C$66</f>
        <v>0</v>
      </c>
      <c r="RYQ66" s="1366">
        <f t="shared" ref="RYQ66" si="14629">RYQ59*$C$64*$C$66</f>
        <v>0</v>
      </c>
      <c r="RYS66" s="1366">
        <f t="shared" ref="RYS66" si="14630">RYS59*$C$64*$C$66</f>
        <v>0</v>
      </c>
      <c r="RYU66" s="1366">
        <f t="shared" ref="RYU66" si="14631">RYU59*$C$64*$C$66</f>
        <v>0</v>
      </c>
      <c r="RYW66" s="1366">
        <f t="shared" ref="RYW66" si="14632">RYW59*$C$64*$C$66</f>
        <v>0</v>
      </c>
      <c r="RYY66" s="1366">
        <f t="shared" ref="RYY66" si="14633">RYY59*$C$64*$C$66</f>
        <v>0</v>
      </c>
      <c r="RZA66" s="1366">
        <f t="shared" ref="RZA66" si="14634">RZA59*$C$64*$C$66</f>
        <v>0</v>
      </c>
      <c r="RZC66" s="1366">
        <f t="shared" ref="RZC66" si="14635">RZC59*$C$64*$C$66</f>
        <v>0</v>
      </c>
      <c r="RZE66" s="1366">
        <f t="shared" ref="RZE66" si="14636">RZE59*$C$64*$C$66</f>
        <v>0</v>
      </c>
      <c r="RZG66" s="1366">
        <f t="shared" ref="RZG66" si="14637">RZG59*$C$64*$C$66</f>
        <v>0</v>
      </c>
      <c r="RZI66" s="1366">
        <f t="shared" ref="RZI66" si="14638">RZI59*$C$64*$C$66</f>
        <v>0</v>
      </c>
      <c r="RZK66" s="1366">
        <f t="shared" ref="RZK66" si="14639">RZK59*$C$64*$C$66</f>
        <v>0</v>
      </c>
      <c r="RZM66" s="1366">
        <f t="shared" ref="RZM66" si="14640">RZM59*$C$64*$C$66</f>
        <v>0</v>
      </c>
      <c r="RZO66" s="1366">
        <f t="shared" ref="RZO66" si="14641">RZO59*$C$64*$C$66</f>
        <v>0</v>
      </c>
      <c r="RZQ66" s="1366">
        <f t="shared" ref="RZQ66" si="14642">RZQ59*$C$64*$C$66</f>
        <v>0</v>
      </c>
      <c r="RZS66" s="1366">
        <f t="shared" ref="RZS66" si="14643">RZS59*$C$64*$C$66</f>
        <v>0</v>
      </c>
      <c r="RZU66" s="1366">
        <f t="shared" ref="RZU66" si="14644">RZU59*$C$64*$C$66</f>
        <v>0</v>
      </c>
      <c r="RZW66" s="1366">
        <f t="shared" ref="RZW66" si="14645">RZW59*$C$64*$C$66</f>
        <v>0</v>
      </c>
      <c r="RZY66" s="1366">
        <f t="shared" ref="RZY66" si="14646">RZY59*$C$64*$C$66</f>
        <v>0</v>
      </c>
      <c r="SAA66" s="1366">
        <f t="shared" ref="SAA66" si="14647">SAA59*$C$64*$C$66</f>
        <v>0</v>
      </c>
      <c r="SAC66" s="1366">
        <f t="shared" ref="SAC66" si="14648">SAC59*$C$64*$C$66</f>
        <v>0</v>
      </c>
      <c r="SAE66" s="1366">
        <f t="shared" ref="SAE66" si="14649">SAE59*$C$64*$C$66</f>
        <v>0</v>
      </c>
      <c r="SAG66" s="1366">
        <f t="shared" ref="SAG66" si="14650">SAG59*$C$64*$C$66</f>
        <v>0</v>
      </c>
      <c r="SAI66" s="1366">
        <f t="shared" ref="SAI66" si="14651">SAI59*$C$64*$C$66</f>
        <v>0</v>
      </c>
      <c r="SAK66" s="1366">
        <f t="shared" ref="SAK66" si="14652">SAK59*$C$64*$C$66</f>
        <v>0</v>
      </c>
      <c r="SAM66" s="1366">
        <f t="shared" ref="SAM66" si="14653">SAM59*$C$64*$C$66</f>
        <v>0</v>
      </c>
      <c r="SAO66" s="1366">
        <f t="shared" ref="SAO66" si="14654">SAO59*$C$64*$C$66</f>
        <v>0</v>
      </c>
      <c r="SAQ66" s="1366">
        <f t="shared" ref="SAQ66" si="14655">SAQ59*$C$64*$C$66</f>
        <v>0</v>
      </c>
      <c r="SAS66" s="1366">
        <f t="shared" ref="SAS66" si="14656">SAS59*$C$64*$C$66</f>
        <v>0</v>
      </c>
      <c r="SAU66" s="1366">
        <f t="shared" ref="SAU66" si="14657">SAU59*$C$64*$C$66</f>
        <v>0</v>
      </c>
      <c r="SAW66" s="1366">
        <f t="shared" ref="SAW66" si="14658">SAW59*$C$64*$C$66</f>
        <v>0</v>
      </c>
      <c r="SAY66" s="1366">
        <f t="shared" ref="SAY66" si="14659">SAY59*$C$64*$C$66</f>
        <v>0</v>
      </c>
      <c r="SBA66" s="1366">
        <f t="shared" ref="SBA66" si="14660">SBA59*$C$64*$C$66</f>
        <v>0</v>
      </c>
      <c r="SBC66" s="1366">
        <f t="shared" ref="SBC66" si="14661">SBC59*$C$64*$C$66</f>
        <v>0</v>
      </c>
      <c r="SBE66" s="1366">
        <f t="shared" ref="SBE66" si="14662">SBE59*$C$64*$C$66</f>
        <v>0</v>
      </c>
      <c r="SBG66" s="1366">
        <f t="shared" ref="SBG66" si="14663">SBG59*$C$64*$C$66</f>
        <v>0</v>
      </c>
      <c r="SBI66" s="1366">
        <f t="shared" ref="SBI66" si="14664">SBI59*$C$64*$C$66</f>
        <v>0</v>
      </c>
      <c r="SBK66" s="1366">
        <f t="shared" ref="SBK66" si="14665">SBK59*$C$64*$C$66</f>
        <v>0</v>
      </c>
      <c r="SBM66" s="1366">
        <f t="shared" ref="SBM66" si="14666">SBM59*$C$64*$C$66</f>
        <v>0</v>
      </c>
      <c r="SBO66" s="1366">
        <f t="shared" ref="SBO66" si="14667">SBO59*$C$64*$C$66</f>
        <v>0</v>
      </c>
      <c r="SBQ66" s="1366">
        <f t="shared" ref="SBQ66" si="14668">SBQ59*$C$64*$C$66</f>
        <v>0</v>
      </c>
      <c r="SBS66" s="1366">
        <f t="shared" ref="SBS66" si="14669">SBS59*$C$64*$C$66</f>
        <v>0</v>
      </c>
      <c r="SBU66" s="1366">
        <f t="shared" ref="SBU66" si="14670">SBU59*$C$64*$C$66</f>
        <v>0</v>
      </c>
      <c r="SBW66" s="1366">
        <f t="shared" ref="SBW66" si="14671">SBW59*$C$64*$C$66</f>
        <v>0</v>
      </c>
      <c r="SBY66" s="1366">
        <f t="shared" ref="SBY66" si="14672">SBY59*$C$64*$C$66</f>
        <v>0</v>
      </c>
      <c r="SCA66" s="1366">
        <f t="shared" ref="SCA66" si="14673">SCA59*$C$64*$C$66</f>
        <v>0</v>
      </c>
      <c r="SCC66" s="1366">
        <f t="shared" ref="SCC66" si="14674">SCC59*$C$64*$C$66</f>
        <v>0</v>
      </c>
      <c r="SCE66" s="1366">
        <f t="shared" ref="SCE66" si="14675">SCE59*$C$64*$C$66</f>
        <v>0</v>
      </c>
      <c r="SCG66" s="1366">
        <f t="shared" ref="SCG66" si="14676">SCG59*$C$64*$C$66</f>
        <v>0</v>
      </c>
      <c r="SCI66" s="1366">
        <f t="shared" ref="SCI66" si="14677">SCI59*$C$64*$C$66</f>
        <v>0</v>
      </c>
      <c r="SCK66" s="1366">
        <f t="shared" ref="SCK66" si="14678">SCK59*$C$64*$C$66</f>
        <v>0</v>
      </c>
      <c r="SCM66" s="1366">
        <f t="shared" ref="SCM66" si="14679">SCM59*$C$64*$C$66</f>
        <v>0</v>
      </c>
      <c r="SCO66" s="1366">
        <f t="shared" ref="SCO66" si="14680">SCO59*$C$64*$C$66</f>
        <v>0</v>
      </c>
      <c r="SCQ66" s="1366">
        <f t="shared" ref="SCQ66" si="14681">SCQ59*$C$64*$C$66</f>
        <v>0</v>
      </c>
      <c r="SCS66" s="1366">
        <f t="shared" ref="SCS66" si="14682">SCS59*$C$64*$C$66</f>
        <v>0</v>
      </c>
      <c r="SCU66" s="1366">
        <f t="shared" ref="SCU66" si="14683">SCU59*$C$64*$C$66</f>
        <v>0</v>
      </c>
      <c r="SCW66" s="1366">
        <f t="shared" ref="SCW66" si="14684">SCW59*$C$64*$C$66</f>
        <v>0</v>
      </c>
      <c r="SCY66" s="1366">
        <f t="shared" ref="SCY66" si="14685">SCY59*$C$64*$C$66</f>
        <v>0</v>
      </c>
      <c r="SDA66" s="1366">
        <f t="shared" ref="SDA66" si="14686">SDA59*$C$64*$C$66</f>
        <v>0</v>
      </c>
      <c r="SDC66" s="1366">
        <f t="shared" ref="SDC66" si="14687">SDC59*$C$64*$C$66</f>
        <v>0</v>
      </c>
      <c r="SDE66" s="1366">
        <f t="shared" ref="SDE66" si="14688">SDE59*$C$64*$C$66</f>
        <v>0</v>
      </c>
      <c r="SDG66" s="1366">
        <f t="shared" ref="SDG66" si="14689">SDG59*$C$64*$C$66</f>
        <v>0</v>
      </c>
      <c r="SDI66" s="1366">
        <f t="shared" ref="SDI66" si="14690">SDI59*$C$64*$C$66</f>
        <v>0</v>
      </c>
      <c r="SDK66" s="1366">
        <f t="shared" ref="SDK66" si="14691">SDK59*$C$64*$C$66</f>
        <v>0</v>
      </c>
      <c r="SDM66" s="1366">
        <f t="shared" ref="SDM66" si="14692">SDM59*$C$64*$C$66</f>
        <v>0</v>
      </c>
      <c r="SDO66" s="1366">
        <f t="shared" ref="SDO66" si="14693">SDO59*$C$64*$C$66</f>
        <v>0</v>
      </c>
      <c r="SDQ66" s="1366">
        <f t="shared" ref="SDQ66" si="14694">SDQ59*$C$64*$C$66</f>
        <v>0</v>
      </c>
      <c r="SDS66" s="1366">
        <f t="shared" ref="SDS66" si="14695">SDS59*$C$64*$C$66</f>
        <v>0</v>
      </c>
      <c r="SDU66" s="1366">
        <f t="shared" ref="SDU66" si="14696">SDU59*$C$64*$C$66</f>
        <v>0</v>
      </c>
      <c r="SDW66" s="1366">
        <f t="shared" ref="SDW66" si="14697">SDW59*$C$64*$C$66</f>
        <v>0</v>
      </c>
      <c r="SDY66" s="1366">
        <f t="shared" ref="SDY66" si="14698">SDY59*$C$64*$C$66</f>
        <v>0</v>
      </c>
      <c r="SEA66" s="1366">
        <f t="shared" ref="SEA66" si="14699">SEA59*$C$64*$C$66</f>
        <v>0</v>
      </c>
      <c r="SEC66" s="1366">
        <f t="shared" ref="SEC66" si="14700">SEC59*$C$64*$C$66</f>
        <v>0</v>
      </c>
      <c r="SEE66" s="1366">
        <f t="shared" ref="SEE66" si="14701">SEE59*$C$64*$C$66</f>
        <v>0</v>
      </c>
      <c r="SEG66" s="1366">
        <f t="shared" ref="SEG66" si="14702">SEG59*$C$64*$C$66</f>
        <v>0</v>
      </c>
      <c r="SEI66" s="1366">
        <f t="shared" ref="SEI66" si="14703">SEI59*$C$64*$C$66</f>
        <v>0</v>
      </c>
      <c r="SEK66" s="1366">
        <f t="shared" ref="SEK66" si="14704">SEK59*$C$64*$C$66</f>
        <v>0</v>
      </c>
      <c r="SEM66" s="1366">
        <f t="shared" ref="SEM66" si="14705">SEM59*$C$64*$C$66</f>
        <v>0</v>
      </c>
      <c r="SEO66" s="1366">
        <f t="shared" ref="SEO66" si="14706">SEO59*$C$64*$C$66</f>
        <v>0</v>
      </c>
      <c r="SEQ66" s="1366">
        <f t="shared" ref="SEQ66" si="14707">SEQ59*$C$64*$C$66</f>
        <v>0</v>
      </c>
      <c r="SES66" s="1366">
        <f t="shared" ref="SES66" si="14708">SES59*$C$64*$C$66</f>
        <v>0</v>
      </c>
      <c r="SEU66" s="1366">
        <f t="shared" ref="SEU66" si="14709">SEU59*$C$64*$C$66</f>
        <v>0</v>
      </c>
      <c r="SEW66" s="1366">
        <f t="shared" ref="SEW66" si="14710">SEW59*$C$64*$C$66</f>
        <v>0</v>
      </c>
      <c r="SEY66" s="1366">
        <f t="shared" ref="SEY66" si="14711">SEY59*$C$64*$C$66</f>
        <v>0</v>
      </c>
      <c r="SFA66" s="1366">
        <f t="shared" ref="SFA66" si="14712">SFA59*$C$64*$C$66</f>
        <v>0</v>
      </c>
      <c r="SFC66" s="1366">
        <f t="shared" ref="SFC66" si="14713">SFC59*$C$64*$C$66</f>
        <v>0</v>
      </c>
      <c r="SFE66" s="1366">
        <f t="shared" ref="SFE66" si="14714">SFE59*$C$64*$C$66</f>
        <v>0</v>
      </c>
      <c r="SFG66" s="1366">
        <f t="shared" ref="SFG66" si="14715">SFG59*$C$64*$C$66</f>
        <v>0</v>
      </c>
      <c r="SFI66" s="1366">
        <f t="shared" ref="SFI66" si="14716">SFI59*$C$64*$C$66</f>
        <v>0</v>
      </c>
      <c r="SFK66" s="1366">
        <f t="shared" ref="SFK66" si="14717">SFK59*$C$64*$C$66</f>
        <v>0</v>
      </c>
      <c r="SFM66" s="1366">
        <f t="shared" ref="SFM66" si="14718">SFM59*$C$64*$C$66</f>
        <v>0</v>
      </c>
      <c r="SFO66" s="1366">
        <f t="shared" ref="SFO66" si="14719">SFO59*$C$64*$C$66</f>
        <v>0</v>
      </c>
      <c r="SFQ66" s="1366">
        <f t="shared" ref="SFQ66" si="14720">SFQ59*$C$64*$C$66</f>
        <v>0</v>
      </c>
      <c r="SFS66" s="1366">
        <f t="shared" ref="SFS66" si="14721">SFS59*$C$64*$C$66</f>
        <v>0</v>
      </c>
      <c r="SFU66" s="1366">
        <f t="shared" ref="SFU66" si="14722">SFU59*$C$64*$C$66</f>
        <v>0</v>
      </c>
      <c r="SFW66" s="1366">
        <f t="shared" ref="SFW66" si="14723">SFW59*$C$64*$C$66</f>
        <v>0</v>
      </c>
      <c r="SFY66" s="1366">
        <f t="shared" ref="SFY66" si="14724">SFY59*$C$64*$C$66</f>
        <v>0</v>
      </c>
      <c r="SGA66" s="1366">
        <f t="shared" ref="SGA66" si="14725">SGA59*$C$64*$C$66</f>
        <v>0</v>
      </c>
      <c r="SGC66" s="1366">
        <f t="shared" ref="SGC66" si="14726">SGC59*$C$64*$C$66</f>
        <v>0</v>
      </c>
      <c r="SGE66" s="1366">
        <f t="shared" ref="SGE66" si="14727">SGE59*$C$64*$C$66</f>
        <v>0</v>
      </c>
      <c r="SGG66" s="1366">
        <f t="shared" ref="SGG66" si="14728">SGG59*$C$64*$C$66</f>
        <v>0</v>
      </c>
      <c r="SGI66" s="1366">
        <f t="shared" ref="SGI66" si="14729">SGI59*$C$64*$C$66</f>
        <v>0</v>
      </c>
      <c r="SGK66" s="1366">
        <f t="shared" ref="SGK66" si="14730">SGK59*$C$64*$C$66</f>
        <v>0</v>
      </c>
      <c r="SGM66" s="1366">
        <f t="shared" ref="SGM66" si="14731">SGM59*$C$64*$C$66</f>
        <v>0</v>
      </c>
      <c r="SGO66" s="1366">
        <f t="shared" ref="SGO66" si="14732">SGO59*$C$64*$C$66</f>
        <v>0</v>
      </c>
      <c r="SGQ66" s="1366">
        <f t="shared" ref="SGQ66" si="14733">SGQ59*$C$64*$C$66</f>
        <v>0</v>
      </c>
      <c r="SGS66" s="1366">
        <f t="shared" ref="SGS66" si="14734">SGS59*$C$64*$C$66</f>
        <v>0</v>
      </c>
      <c r="SGU66" s="1366">
        <f t="shared" ref="SGU66" si="14735">SGU59*$C$64*$C$66</f>
        <v>0</v>
      </c>
      <c r="SGW66" s="1366">
        <f t="shared" ref="SGW66" si="14736">SGW59*$C$64*$C$66</f>
        <v>0</v>
      </c>
      <c r="SGY66" s="1366">
        <f t="shared" ref="SGY66" si="14737">SGY59*$C$64*$C$66</f>
        <v>0</v>
      </c>
      <c r="SHA66" s="1366">
        <f t="shared" ref="SHA66" si="14738">SHA59*$C$64*$C$66</f>
        <v>0</v>
      </c>
      <c r="SHC66" s="1366">
        <f t="shared" ref="SHC66" si="14739">SHC59*$C$64*$C$66</f>
        <v>0</v>
      </c>
      <c r="SHE66" s="1366">
        <f t="shared" ref="SHE66" si="14740">SHE59*$C$64*$C$66</f>
        <v>0</v>
      </c>
      <c r="SHG66" s="1366">
        <f t="shared" ref="SHG66" si="14741">SHG59*$C$64*$C$66</f>
        <v>0</v>
      </c>
      <c r="SHI66" s="1366">
        <f t="shared" ref="SHI66" si="14742">SHI59*$C$64*$C$66</f>
        <v>0</v>
      </c>
      <c r="SHK66" s="1366">
        <f t="shared" ref="SHK66" si="14743">SHK59*$C$64*$C$66</f>
        <v>0</v>
      </c>
      <c r="SHM66" s="1366">
        <f t="shared" ref="SHM66" si="14744">SHM59*$C$64*$C$66</f>
        <v>0</v>
      </c>
      <c r="SHO66" s="1366">
        <f t="shared" ref="SHO66" si="14745">SHO59*$C$64*$C$66</f>
        <v>0</v>
      </c>
      <c r="SHQ66" s="1366">
        <f t="shared" ref="SHQ66" si="14746">SHQ59*$C$64*$C$66</f>
        <v>0</v>
      </c>
      <c r="SHS66" s="1366">
        <f t="shared" ref="SHS66" si="14747">SHS59*$C$64*$C$66</f>
        <v>0</v>
      </c>
      <c r="SHU66" s="1366">
        <f t="shared" ref="SHU66" si="14748">SHU59*$C$64*$C$66</f>
        <v>0</v>
      </c>
      <c r="SHW66" s="1366">
        <f t="shared" ref="SHW66" si="14749">SHW59*$C$64*$C$66</f>
        <v>0</v>
      </c>
      <c r="SHY66" s="1366">
        <f t="shared" ref="SHY66" si="14750">SHY59*$C$64*$C$66</f>
        <v>0</v>
      </c>
      <c r="SIA66" s="1366">
        <f t="shared" ref="SIA66" si="14751">SIA59*$C$64*$C$66</f>
        <v>0</v>
      </c>
      <c r="SIC66" s="1366">
        <f t="shared" ref="SIC66" si="14752">SIC59*$C$64*$C$66</f>
        <v>0</v>
      </c>
      <c r="SIE66" s="1366">
        <f t="shared" ref="SIE66" si="14753">SIE59*$C$64*$C$66</f>
        <v>0</v>
      </c>
      <c r="SIG66" s="1366">
        <f t="shared" ref="SIG66" si="14754">SIG59*$C$64*$C$66</f>
        <v>0</v>
      </c>
      <c r="SII66" s="1366">
        <f t="shared" ref="SII66" si="14755">SII59*$C$64*$C$66</f>
        <v>0</v>
      </c>
      <c r="SIK66" s="1366">
        <f t="shared" ref="SIK66" si="14756">SIK59*$C$64*$C$66</f>
        <v>0</v>
      </c>
      <c r="SIM66" s="1366">
        <f t="shared" ref="SIM66" si="14757">SIM59*$C$64*$C$66</f>
        <v>0</v>
      </c>
      <c r="SIO66" s="1366">
        <f t="shared" ref="SIO66" si="14758">SIO59*$C$64*$C$66</f>
        <v>0</v>
      </c>
      <c r="SIQ66" s="1366">
        <f t="shared" ref="SIQ66" si="14759">SIQ59*$C$64*$C$66</f>
        <v>0</v>
      </c>
      <c r="SIS66" s="1366">
        <f t="shared" ref="SIS66" si="14760">SIS59*$C$64*$C$66</f>
        <v>0</v>
      </c>
      <c r="SIU66" s="1366">
        <f t="shared" ref="SIU66" si="14761">SIU59*$C$64*$C$66</f>
        <v>0</v>
      </c>
      <c r="SIW66" s="1366">
        <f t="shared" ref="SIW66" si="14762">SIW59*$C$64*$C$66</f>
        <v>0</v>
      </c>
      <c r="SIY66" s="1366">
        <f t="shared" ref="SIY66" si="14763">SIY59*$C$64*$C$66</f>
        <v>0</v>
      </c>
      <c r="SJA66" s="1366">
        <f t="shared" ref="SJA66" si="14764">SJA59*$C$64*$C$66</f>
        <v>0</v>
      </c>
      <c r="SJC66" s="1366">
        <f t="shared" ref="SJC66" si="14765">SJC59*$C$64*$C$66</f>
        <v>0</v>
      </c>
      <c r="SJE66" s="1366">
        <f t="shared" ref="SJE66" si="14766">SJE59*$C$64*$C$66</f>
        <v>0</v>
      </c>
      <c r="SJG66" s="1366">
        <f t="shared" ref="SJG66" si="14767">SJG59*$C$64*$C$66</f>
        <v>0</v>
      </c>
      <c r="SJI66" s="1366">
        <f t="shared" ref="SJI66" si="14768">SJI59*$C$64*$C$66</f>
        <v>0</v>
      </c>
      <c r="SJK66" s="1366">
        <f t="shared" ref="SJK66" si="14769">SJK59*$C$64*$C$66</f>
        <v>0</v>
      </c>
      <c r="SJM66" s="1366">
        <f t="shared" ref="SJM66" si="14770">SJM59*$C$64*$C$66</f>
        <v>0</v>
      </c>
      <c r="SJO66" s="1366">
        <f t="shared" ref="SJO66" si="14771">SJO59*$C$64*$C$66</f>
        <v>0</v>
      </c>
      <c r="SJQ66" s="1366">
        <f t="shared" ref="SJQ66" si="14772">SJQ59*$C$64*$C$66</f>
        <v>0</v>
      </c>
      <c r="SJS66" s="1366">
        <f t="shared" ref="SJS66" si="14773">SJS59*$C$64*$C$66</f>
        <v>0</v>
      </c>
      <c r="SJU66" s="1366">
        <f t="shared" ref="SJU66" si="14774">SJU59*$C$64*$C$66</f>
        <v>0</v>
      </c>
      <c r="SJW66" s="1366">
        <f t="shared" ref="SJW66" si="14775">SJW59*$C$64*$C$66</f>
        <v>0</v>
      </c>
      <c r="SJY66" s="1366">
        <f t="shared" ref="SJY66" si="14776">SJY59*$C$64*$C$66</f>
        <v>0</v>
      </c>
      <c r="SKA66" s="1366">
        <f t="shared" ref="SKA66" si="14777">SKA59*$C$64*$C$66</f>
        <v>0</v>
      </c>
      <c r="SKC66" s="1366">
        <f t="shared" ref="SKC66" si="14778">SKC59*$C$64*$C$66</f>
        <v>0</v>
      </c>
      <c r="SKE66" s="1366">
        <f t="shared" ref="SKE66" si="14779">SKE59*$C$64*$C$66</f>
        <v>0</v>
      </c>
      <c r="SKG66" s="1366">
        <f t="shared" ref="SKG66" si="14780">SKG59*$C$64*$C$66</f>
        <v>0</v>
      </c>
      <c r="SKI66" s="1366">
        <f t="shared" ref="SKI66" si="14781">SKI59*$C$64*$C$66</f>
        <v>0</v>
      </c>
      <c r="SKK66" s="1366">
        <f t="shared" ref="SKK66" si="14782">SKK59*$C$64*$C$66</f>
        <v>0</v>
      </c>
      <c r="SKM66" s="1366">
        <f t="shared" ref="SKM66" si="14783">SKM59*$C$64*$C$66</f>
        <v>0</v>
      </c>
      <c r="SKO66" s="1366">
        <f t="shared" ref="SKO66" si="14784">SKO59*$C$64*$C$66</f>
        <v>0</v>
      </c>
      <c r="SKQ66" s="1366">
        <f t="shared" ref="SKQ66" si="14785">SKQ59*$C$64*$C$66</f>
        <v>0</v>
      </c>
      <c r="SKS66" s="1366">
        <f t="shared" ref="SKS66" si="14786">SKS59*$C$64*$C$66</f>
        <v>0</v>
      </c>
      <c r="SKU66" s="1366">
        <f t="shared" ref="SKU66" si="14787">SKU59*$C$64*$C$66</f>
        <v>0</v>
      </c>
      <c r="SKW66" s="1366">
        <f t="shared" ref="SKW66" si="14788">SKW59*$C$64*$C$66</f>
        <v>0</v>
      </c>
      <c r="SKY66" s="1366">
        <f t="shared" ref="SKY66" si="14789">SKY59*$C$64*$C$66</f>
        <v>0</v>
      </c>
      <c r="SLA66" s="1366">
        <f t="shared" ref="SLA66" si="14790">SLA59*$C$64*$C$66</f>
        <v>0</v>
      </c>
      <c r="SLC66" s="1366">
        <f t="shared" ref="SLC66" si="14791">SLC59*$C$64*$C$66</f>
        <v>0</v>
      </c>
      <c r="SLE66" s="1366">
        <f t="shared" ref="SLE66" si="14792">SLE59*$C$64*$C$66</f>
        <v>0</v>
      </c>
      <c r="SLG66" s="1366">
        <f t="shared" ref="SLG66" si="14793">SLG59*$C$64*$C$66</f>
        <v>0</v>
      </c>
      <c r="SLI66" s="1366">
        <f t="shared" ref="SLI66" si="14794">SLI59*$C$64*$C$66</f>
        <v>0</v>
      </c>
      <c r="SLK66" s="1366">
        <f t="shared" ref="SLK66" si="14795">SLK59*$C$64*$C$66</f>
        <v>0</v>
      </c>
      <c r="SLM66" s="1366">
        <f t="shared" ref="SLM66" si="14796">SLM59*$C$64*$C$66</f>
        <v>0</v>
      </c>
      <c r="SLO66" s="1366">
        <f t="shared" ref="SLO66" si="14797">SLO59*$C$64*$C$66</f>
        <v>0</v>
      </c>
      <c r="SLQ66" s="1366">
        <f t="shared" ref="SLQ66" si="14798">SLQ59*$C$64*$C$66</f>
        <v>0</v>
      </c>
      <c r="SLS66" s="1366">
        <f t="shared" ref="SLS66" si="14799">SLS59*$C$64*$C$66</f>
        <v>0</v>
      </c>
      <c r="SLU66" s="1366">
        <f t="shared" ref="SLU66" si="14800">SLU59*$C$64*$C$66</f>
        <v>0</v>
      </c>
      <c r="SLW66" s="1366">
        <f t="shared" ref="SLW66" si="14801">SLW59*$C$64*$C$66</f>
        <v>0</v>
      </c>
      <c r="SLY66" s="1366">
        <f t="shared" ref="SLY66" si="14802">SLY59*$C$64*$C$66</f>
        <v>0</v>
      </c>
      <c r="SMA66" s="1366">
        <f t="shared" ref="SMA66" si="14803">SMA59*$C$64*$C$66</f>
        <v>0</v>
      </c>
      <c r="SMC66" s="1366">
        <f t="shared" ref="SMC66" si="14804">SMC59*$C$64*$C$66</f>
        <v>0</v>
      </c>
      <c r="SME66" s="1366">
        <f t="shared" ref="SME66" si="14805">SME59*$C$64*$C$66</f>
        <v>0</v>
      </c>
      <c r="SMG66" s="1366">
        <f t="shared" ref="SMG66" si="14806">SMG59*$C$64*$C$66</f>
        <v>0</v>
      </c>
      <c r="SMI66" s="1366">
        <f t="shared" ref="SMI66" si="14807">SMI59*$C$64*$C$66</f>
        <v>0</v>
      </c>
      <c r="SMK66" s="1366">
        <f t="shared" ref="SMK66" si="14808">SMK59*$C$64*$C$66</f>
        <v>0</v>
      </c>
      <c r="SMM66" s="1366">
        <f t="shared" ref="SMM66" si="14809">SMM59*$C$64*$C$66</f>
        <v>0</v>
      </c>
      <c r="SMO66" s="1366">
        <f t="shared" ref="SMO66" si="14810">SMO59*$C$64*$C$66</f>
        <v>0</v>
      </c>
      <c r="SMQ66" s="1366">
        <f t="shared" ref="SMQ66" si="14811">SMQ59*$C$64*$C$66</f>
        <v>0</v>
      </c>
      <c r="SMS66" s="1366">
        <f t="shared" ref="SMS66" si="14812">SMS59*$C$64*$C$66</f>
        <v>0</v>
      </c>
      <c r="SMU66" s="1366">
        <f t="shared" ref="SMU66" si="14813">SMU59*$C$64*$C$66</f>
        <v>0</v>
      </c>
      <c r="SMW66" s="1366">
        <f t="shared" ref="SMW66" si="14814">SMW59*$C$64*$C$66</f>
        <v>0</v>
      </c>
      <c r="SMY66" s="1366">
        <f t="shared" ref="SMY66" si="14815">SMY59*$C$64*$C$66</f>
        <v>0</v>
      </c>
      <c r="SNA66" s="1366">
        <f t="shared" ref="SNA66" si="14816">SNA59*$C$64*$C$66</f>
        <v>0</v>
      </c>
      <c r="SNC66" s="1366">
        <f t="shared" ref="SNC66" si="14817">SNC59*$C$64*$C$66</f>
        <v>0</v>
      </c>
      <c r="SNE66" s="1366">
        <f t="shared" ref="SNE66" si="14818">SNE59*$C$64*$C$66</f>
        <v>0</v>
      </c>
      <c r="SNG66" s="1366">
        <f t="shared" ref="SNG66" si="14819">SNG59*$C$64*$C$66</f>
        <v>0</v>
      </c>
      <c r="SNI66" s="1366">
        <f t="shared" ref="SNI66" si="14820">SNI59*$C$64*$C$66</f>
        <v>0</v>
      </c>
      <c r="SNK66" s="1366">
        <f t="shared" ref="SNK66" si="14821">SNK59*$C$64*$C$66</f>
        <v>0</v>
      </c>
      <c r="SNM66" s="1366">
        <f t="shared" ref="SNM66" si="14822">SNM59*$C$64*$C$66</f>
        <v>0</v>
      </c>
      <c r="SNO66" s="1366">
        <f t="shared" ref="SNO66" si="14823">SNO59*$C$64*$C$66</f>
        <v>0</v>
      </c>
      <c r="SNQ66" s="1366">
        <f t="shared" ref="SNQ66" si="14824">SNQ59*$C$64*$C$66</f>
        <v>0</v>
      </c>
      <c r="SNS66" s="1366">
        <f t="shared" ref="SNS66" si="14825">SNS59*$C$64*$C$66</f>
        <v>0</v>
      </c>
      <c r="SNU66" s="1366">
        <f t="shared" ref="SNU66" si="14826">SNU59*$C$64*$C$66</f>
        <v>0</v>
      </c>
      <c r="SNW66" s="1366">
        <f t="shared" ref="SNW66" si="14827">SNW59*$C$64*$C$66</f>
        <v>0</v>
      </c>
      <c r="SNY66" s="1366">
        <f t="shared" ref="SNY66" si="14828">SNY59*$C$64*$C$66</f>
        <v>0</v>
      </c>
      <c r="SOA66" s="1366">
        <f t="shared" ref="SOA66" si="14829">SOA59*$C$64*$C$66</f>
        <v>0</v>
      </c>
      <c r="SOC66" s="1366">
        <f t="shared" ref="SOC66" si="14830">SOC59*$C$64*$C$66</f>
        <v>0</v>
      </c>
      <c r="SOE66" s="1366">
        <f t="shared" ref="SOE66" si="14831">SOE59*$C$64*$C$66</f>
        <v>0</v>
      </c>
      <c r="SOG66" s="1366">
        <f t="shared" ref="SOG66" si="14832">SOG59*$C$64*$C$66</f>
        <v>0</v>
      </c>
      <c r="SOI66" s="1366">
        <f t="shared" ref="SOI66" si="14833">SOI59*$C$64*$C$66</f>
        <v>0</v>
      </c>
      <c r="SOK66" s="1366">
        <f t="shared" ref="SOK66" si="14834">SOK59*$C$64*$C$66</f>
        <v>0</v>
      </c>
      <c r="SOM66" s="1366">
        <f t="shared" ref="SOM66" si="14835">SOM59*$C$64*$C$66</f>
        <v>0</v>
      </c>
      <c r="SOO66" s="1366">
        <f t="shared" ref="SOO66" si="14836">SOO59*$C$64*$C$66</f>
        <v>0</v>
      </c>
      <c r="SOQ66" s="1366">
        <f t="shared" ref="SOQ66" si="14837">SOQ59*$C$64*$C$66</f>
        <v>0</v>
      </c>
      <c r="SOS66" s="1366">
        <f t="shared" ref="SOS66" si="14838">SOS59*$C$64*$C$66</f>
        <v>0</v>
      </c>
      <c r="SOU66" s="1366">
        <f t="shared" ref="SOU66" si="14839">SOU59*$C$64*$C$66</f>
        <v>0</v>
      </c>
      <c r="SOW66" s="1366">
        <f t="shared" ref="SOW66" si="14840">SOW59*$C$64*$C$66</f>
        <v>0</v>
      </c>
      <c r="SOY66" s="1366">
        <f t="shared" ref="SOY66" si="14841">SOY59*$C$64*$C$66</f>
        <v>0</v>
      </c>
      <c r="SPA66" s="1366">
        <f t="shared" ref="SPA66" si="14842">SPA59*$C$64*$C$66</f>
        <v>0</v>
      </c>
      <c r="SPC66" s="1366">
        <f t="shared" ref="SPC66" si="14843">SPC59*$C$64*$C$66</f>
        <v>0</v>
      </c>
      <c r="SPE66" s="1366">
        <f t="shared" ref="SPE66" si="14844">SPE59*$C$64*$C$66</f>
        <v>0</v>
      </c>
      <c r="SPG66" s="1366">
        <f t="shared" ref="SPG66" si="14845">SPG59*$C$64*$C$66</f>
        <v>0</v>
      </c>
      <c r="SPI66" s="1366">
        <f t="shared" ref="SPI66" si="14846">SPI59*$C$64*$C$66</f>
        <v>0</v>
      </c>
      <c r="SPK66" s="1366">
        <f t="shared" ref="SPK66" si="14847">SPK59*$C$64*$C$66</f>
        <v>0</v>
      </c>
      <c r="SPM66" s="1366">
        <f t="shared" ref="SPM66" si="14848">SPM59*$C$64*$C$66</f>
        <v>0</v>
      </c>
      <c r="SPO66" s="1366">
        <f t="shared" ref="SPO66" si="14849">SPO59*$C$64*$C$66</f>
        <v>0</v>
      </c>
      <c r="SPQ66" s="1366">
        <f t="shared" ref="SPQ66" si="14850">SPQ59*$C$64*$C$66</f>
        <v>0</v>
      </c>
      <c r="SPS66" s="1366">
        <f t="shared" ref="SPS66" si="14851">SPS59*$C$64*$C$66</f>
        <v>0</v>
      </c>
      <c r="SPU66" s="1366">
        <f t="shared" ref="SPU66" si="14852">SPU59*$C$64*$C$66</f>
        <v>0</v>
      </c>
      <c r="SPW66" s="1366">
        <f t="shared" ref="SPW66" si="14853">SPW59*$C$64*$C$66</f>
        <v>0</v>
      </c>
      <c r="SPY66" s="1366">
        <f t="shared" ref="SPY66" si="14854">SPY59*$C$64*$C$66</f>
        <v>0</v>
      </c>
      <c r="SQA66" s="1366">
        <f t="shared" ref="SQA66" si="14855">SQA59*$C$64*$C$66</f>
        <v>0</v>
      </c>
      <c r="SQC66" s="1366">
        <f t="shared" ref="SQC66" si="14856">SQC59*$C$64*$C$66</f>
        <v>0</v>
      </c>
      <c r="SQE66" s="1366">
        <f t="shared" ref="SQE66" si="14857">SQE59*$C$64*$C$66</f>
        <v>0</v>
      </c>
      <c r="SQG66" s="1366">
        <f t="shared" ref="SQG66" si="14858">SQG59*$C$64*$C$66</f>
        <v>0</v>
      </c>
      <c r="SQI66" s="1366">
        <f t="shared" ref="SQI66" si="14859">SQI59*$C$64*$C$66</f>
        <v>0</v>
      </c>
      <c r="SQK66" s="1366">
        <f t="shared" ref="SQK66" si="14860">SQK59*$C$64*$C$66</f>
        <v>0</v>
      </c>
      <c r="SQM66" s="1366">
        <f t="shared" ref="SQM66" si="14861">SQM59*$C$64*$C$66</f>
        <v>0</v>
      </c>
      <c r="SQO66" s="1366">
        <f t="shared" ref="SQO66" si="14862">SQO59*$C$64*$C$66</f>
        <v>0</v>
      </c>
      <c r="SQQ66" s="1366">
        <f t="shared" ref="SQQ66" si="14863">SQQ59*$C$64*$C$66</f>
        <v>0</v>
      </c>
      <c r="SQS66" s="1366">
        <f t="shared" ref="SQS66" si="14864">SQS59*$C$64*$C$66</f>
        <v>0</v>
      </c>
      <c r="SQU66" s="1366">
        <f t="shared" ref="SQU66" si="14865">SQU59*$C$64*$C$66</f>
        <v>0</v>
      </c>
      <c r="SQW66" s="1366">
        <f t="shared" ref="SQW66" si="14866">SQW59*$C$64*$C$66</f>
        <v>0</v>
      </c>
      <c r="SQY66" s="1366">
        <f t="shared" ref="SQY66" si="14867">SQY59*$C$64*$C$66</f>
        <v>0</v>
      </c>
      <c r="SRA66" s="1366">
        <f t="shared" ref="SRA66" si="14868">SRA59*$C$64*$C$66</f>
        <v>0</v>
      </c>
      <c r="SRC66" s="1366">
        <f t="shared" ref="SRC66" si="14869">SRC59*$C$64*$C$66</f>
        <v>0</v>
      </c>
      <c r="SRE66" s="1366">
        <f t="shared" ref="SRE66" si="14870">SRE59*$C$64*$C$66</f>
        <v>0</v>
      </c>
      <c r="SRG66" s="1366">
        <f t="shared" ref="SRG66" si="14871">SRG59*$C$64*$C$66</f>
        <v>0</v>
      </c>
      <c r="SRI66" s="1366">
        <f t="shared" ref="SRI66" si="14872">SRI59*$C$64*$C$66</f>
        <v>0</v>
      </c>
      <c r="SRK66" s="1366">
        <f t="shared" ref="SRK66" si="14873">SRK59*$C$64*$C$66</f>
        <v>0</v>
      </c>
      <c r="SRM66" s="1366">
        <f t="shared" ref="SRM66" si="14874">SRM59*$C$64*$C$66</f>
        <v>0</v>
      </c>
      <c r="SRO66" s="1366">
        <f t="shared" ref="SRO66" si="14875">SRO59*$C$64*$C$66</f>
        <v>0</v>
      </c>
      <c r="SRQ66" s="1366">
        <f t="shared" ref="SRQ66" si="14876">SRQ59*$C$64*$C$66</f>
        <v>0</v>
      </c>
      <c r="SRS66" s="1366">
        <f t="shared" ref="SRS66" si="14877">SRS59*$C$64*$C$66</f>
        <v>0</v>
      </c>
      <c r="SRU66" s="1366">
        <f t="shared" ref="SRU66" si="14878">SRU59*$C$64*$C$66</f>
        <v>0</v>
      </c>
      <c r="SRW66" s="1366">
        <f t="shared" ref="SRW66" si="14879">SRW59*$C$64*$C$66</f>
        <v>0</v>
      </c>
      <c r="SRY66" s="1366">
        <f t="shared" ref="SRY66" si="14880">SRY59*$C$64*$C$66</f>
        <v>0</v>
      </c>
      <c r="SSA66" s="1366">
        <f t="shared" ref="SSA66" si="14881">SSA59*$C$64*$C$66</f>
        <v>0</v>
      </c>
      <c r="SSC66" s="1366">
        <f t="shared" ref="SSC66" si="14882">SSC59*$C$64*$C$66</f>
        <v>0</v>
      </c>
      <c r="SSE66" s="1366">
        <f t="shared" ref="SSE66" si="14883">SSE59*$C$64*$C$66</f>
        <v>0</v>
      </c>
      <c r="SSG66" s="1366">
        <f t="shared" ref="SSG66" si="14884">SSG59*$C$64*$C$66</f>
        <v>0</v>
      </c>
      <c r="SSI66" s="1366">
        <f t="shared" ref="SSI66" si="14885">SSI59*$C$64*$C$66</f>
        <v>0</v>
      </c>
      <c r="SSK66" s="1366">
        <f t="shared" ref="SSK66" si="14886">SSK59*$C$64*$C$66</f>
        <v>0</v>
      </c>
      <c r="SSM66" s="1366">
        <f t="shared" ref="SSM66" si="14887">SSM59*$C$64*$C$66</f>
        <v>0</v>
      </c>
      <c r="SSO66" s="1366">
        <f t="shared" ref="SSO66" si="14888">SSO59*$C$64*$C$66</f>
        <v>0</v>
      </c>
      <c r="SSQ66" s="1366">
        <f t="shared" ref="SSQ66" si="14889">SSQ59*$C$64*$C$66</f>
        <v>0</v>
      </c>
      <c r="SSS66" s="1366">
        <f t="shared" ref="SSS66" si="14890">SSS59*$C$64*$C$66</f>
        <v>0</v>
      </c>
      <c r="SSU66" s="1366">
        <f t="shared" ref="SSU66" si="14891">SSU59*$C$64*$C$66</f>
        <v>0</v>
      </c>
      <c r="SSW66" s="1366">
        <f t="shared" ref="SSW66" si="14892">SSW59*$C$64*$C$66</f>
        <v>0</v>
      </c>
      <c r="SSY66" s="1366">
        <f t="shared" ref="SSY66" si="14893">SSY59*$C$64*$C$66</f>
        <v>0</v>
      </c>
      <c r="STA66" s="1366">
        <f t="shared" ref="STA66" si="14894">STA59*$C$64*$C$66</f>
        <v>0</v>
      </c>
      <c r="STC66" s="1366">
        <f t="shared" ref="STC66" si="14895">STC59*$C$64*$C$66</f>
        <v>0</v>
      </c>
      <c r="STE66" s="1366">
        <f t="shared" ref="STE66" si="14896">STE59*$C$64*$C$66</f>
        <v>0</v>
      </c>
      <c r="STG66" s="1366">
        <f t="shared" ref="STG66" si="14897">STG59*$C$64*$C$66</f>
        <v>0</v>
      </c>
      <c r="STI66" s="1366">
        <f t="shared" ref="STI66" si="14898">STI59*$C$64*$C$66</f>
        <v>0</v>
      </c>
      <c r="STK66" s="1366">
        <f t="shared" ref="STK66" si="14899">STK59*$C$64*$C$66</f>
        <v>0</v>
      </c>
      <c r="STM66" s="1366">
        <f t="shared" ref="STM66" si="14900">STM59*$C$64*$C$66</f>
        <v>0</v>
      </c>
      <c r="STO66" s="1366">
        <f t="shared" ref="STO66" si="14901">STO59*$C$64*$C$66</f>
        <v>0</v>
      </c>
      <c r="STQ66" s="1366">
        <f t="shared" ref="STQ66" si="14902">STQ59*$C$64*$C$66</f>
        <v>0</v>
      </c>
      <c r="STS66" s="1366">
        <f t="shared" ref="STS66" si="14903">STS59*$C$64*$C$66</f>
        <v>0</v>
      </c>
      <c r="STU66" s="1366">
        <f t="shared" ref="STU66" si="14904">STU59*$C$64*$C$66</f>
        <v>0</v>
      </c>
      <c r="STW66" s="1366">
        <f t="shared" ref="STW66" si="14905">STW59*$C$64*$C$66</f>
        <v>0</v>
      </c>
      <c r="STY66" s="1366">
        <f t="shared" ref="STY66" si="14906">STY59*$C$64*$C$66</f>
        <v>0</v>
      </c>
      <c r="SUA66" s="1366">
        <f t="shared" ref="SUA66" si="14907">SUA59*$C$64*$C$66</f>
        <v>0</v>
      </c>
      <c r="SUC66" s="1366">
        <f t="shared" ref="SUC66" si="14908">SUC59*$C$64*$C$66</f>
        <v>0</v>
      </c>
      <c r="SUE66" s="1366">
        <f t="shared" ref="SUE66" si="14909">SUE59*$C$64*$C$66</f>
        <v>0</v>
      </c>
      <c r="SUG66" s="1366">
        <f t="shared" ref="SUG66" si="14910">SUG59*$C$64*$C$66</f>
        <v>0</v>
      </c>
      <c r="SUI66" s="1366">
        <f t="shared" ref="SUI66" si="14911">SUI59*$C$64*$C$66</f>
        <v>0</v>
      </c>
      <c r="SUK66" s="1366">
        <f t="shared" ref="SUK66" si="14912">SUK59*$C$64*$C$66</f>
        <v>0</v>
      </c>
      <c r="SUM66" s="1366">
        <f t="shared" ref="SUM66" si="14913">SUM59*$C$64*$C$66</f>
        <v>0</v>
      </c>
      <c r="SUO66" s="1366">
        <f t="shared" ref="SUO66" si="14914">SUO59*$C$64*$C$66</f>
        <v>0</v>
      </c>
      <c r="SUQ66" s="1366">
        <f t="shared" ref="SUQ66" si="14915">SUQ59*$C$64*$C$66</f>
        <v>0</v>
      </c>
      <c r="SUS66" s="1366">
        <f t="shared" ref="SUS66" si="14916">SUS59*$C$64*$C$66</f>
        <v>0</v>
      </c>
      <c r="SUU66" s="1366">
        <f t="shared" ref="SUU66" si="14917">SUU59*$C$64*$C$66</f>
        <v>0</v>
      </c>
      <c r="SUW66" s="1366">
        <f t="shared" ref="SUW66" si="14918">SUW59*$C$64*$C$66</f>
        <v>0</v>
      </c>
      <c r="SUY66" s="1366">
        <f t="shared" ref="SUY66" si="14919">SUY59*$C$64*$C$66</f>
        <v>0</v>
      </c>
      <c r="SVA66" s="1366">
        <f t="shared" ref="SVA66" si="14920">SVA59*$C$64*$C$66</f>
        <v>0</v>
      </c>
      <c r="SVC66" s="1366">
        <f t="shared" ref="SVC66" si="14921">SVC59*$C$64*$C$66</f>
        <v>0</v>
      </c>
      <c r="SVE66" s="1366">
        <f t="shared" ref="SVE66" si="14922">SVE59*$C$64*$C$66</f>
        <v>0</v>
      </c>
      <c r="SVG66" s="1366">
        <f t="shared" ref="SVG66" si="14923">SVG59*$C$64*$C$66</f>
        <v>0</v>
      </c>
      <c r="SVI66" s="1366">
        <f t="shared" ref="SVI66" si="14924">SVI59*$C$64*$C$66</f>
        <v>0</v>
      </c>
      <c r="SVK66" s="1366">
        <f t="shared" ref="SVK66" si="14925">SVK59*$C$64*$C$66</f>
        <v>0</v>
      </c>
      <c r="SVM66" s="1366">
        <f t="shared" ref="SVM66" si="14926">SVM59*$C$64*$C$66</f>
        <v>0</v>
      </c>
      <c r="SVO66" s="1366">
        <f t="shared" ref="SVO66" si="14927">SVO59*$C$64*$C$66</f>
        <v>0</v>
      </c>
      <c r="SVQ66" s="1366">
        <f t="shared" ref="SVQ66" si="14928">SVQ59*$C$64*$C$66</f>
        <v>0</v>
      </c>
      <c r="SVS66" s="1366">
        <f t="shared" ref="SVS66" si="14929">SVS59*$C$64*$C$66</f>
        <v>0</v>
      </c>
      <c r="SVU66" s="1366">
        <f t="shared" ref="SVU66" si="14930">SVU59*$C$64*$C$66</f>
        <v>0</v>
      </c>
      <c r="SVW66" s="1366">
        <f t="shared" ref="SVW66" si="14931">SVW59*$C$64*$C$66</f>
        <v>0</v>
      </c>
      <c r="SVY66" s="1366">
        <f t="shared" ref="SVY66" si="14932">SVY59*$C$64*$C$66</f>
        <v>0</v>
      </c>
      <c r="SWA66" s="1366">
        <f t="shared" ref="SWA66" si="14933">SWA59*$C$64*$C$66</f>
        <v>0</v>
      </c>
      <c r="SWC66" s="1366">
        <f t="shared" ref="SWC66" si="14934">SWC59*$C$64*$C$66</f>
        <v>0</v>
      </c>
      <c r="SWE66" s="1366">
        <f t="shared" ref="SWE66" si="14935">SWE59*$C$64*$C$66</f>
        <v>0</v>
      </c>
      <c r="SWG66" s="1366">
        <f t="shared" ref="SWG66" si="14936">SWG59*$C$64*$C$66</f>
        <v>0</v>
      </c>
      <c r="SWI66" s="1366">
        <f t="shared" ref="SWI66" si="14937">SWI59*$C$64*$C$66</f>
        <v>0</v>
      </c>
      <c r="SWK66" s="1366">
        <f t="shared" ref="SWK66" si="14938">SWK59*$C$64*$C$66</f>
        <v>0</v>
      </c>
      <c r="SWM66" s="1366">
        <f t="shared" ref="SWM66" si="14939">SWM59*$C$64*$C$66</f>
        <v>0</v>
      </c>
      <c r="SWO66" s="1366">
        <f t="shared" ref="SWO66" si="14940">SWO59*$C$64*$C$66</f>
        <v>0</v>
      </c>
      <c r="SWQ66" s="1366">
        <f t="shared" ref="SWQ66" si="14941">SWQ59*$C$64*$C$66</f>
        <v>0</v>
      </c>
      <c r="SWS66" s="1366">
        <f t="shared" ref="SWS66" si="14942">SWS59*$C$64*$C$66</f>
        <v>0</v>
      </c>
      <c r="SWU66" s="1366">
        <f t="shared" ref="SWU66" si="14943">SWU59*$C$64*$C$66</f>
        <v>0</v>
      </c>
      <c r="SWW66" s="1366">
        <f t="shared" ref="SWW66" si="14944">SWW59*$C$64*$C$66</f>
        <v>0</v>
      </c>
      <c r="SWY66" s="1366">
        <f t="shared" ref="SWY66" si="14945">SWY59*$C$64*$C$66</f>
        <v>0</v>
      </c>
      <c r="SXA66" s="1366">
        <f t="shared" ref="SXA66" si="14946">SXA59*$C$64*$C$66</f>
        <v>0</v>
      </c>
      <c r="SXC66" s="1366">
        <f t="shared" ref="SXC66" si="14947">SXC59*$C$64*$C$66</f>
        <v>0</v>
      </c>
      <c r="SXE66" s="1366">
        <f t="shared" ref="SXE66" si="14948">SXE59*$C$64*$C$66</f>
        <v>0</v>
      </c>
      <c r="SXG66" s="1366">
        <f t="shared" ref="SXG66" si="14949">SXG59*$C$64*$C$66</f>
        <v>0</v>
      </c>
      <c r="SXI66" s="1366">
        <f t="shared" ref="SXI66" si="14950">SXI59*$C$64*$C$66</f>
        <v>0</v>
      </c>
      <c r="SXK66" s="1366">
        <f t="shared" ref="SXK66" si="14951">SXK59*$C$64*$C$66</f>
        <v>0</v>
      </c>
      <c r="SXM66" s="1366">
        <f t="shared" ref="SXM66" si="14952">SXM59*$C$64*$C$66</f>
        <v>0</v>
      </c>
      <c r="SXO66" s="1366">
        <f t="shared" ref="SXO66" si="14953">SXO59*$C$64*$C$66</f>
        <v>0</v>
      </c>
      <c r="SXQ66" s="1366">
        <f t="shared" ref="SXQ66" si="14954">SXQ59*$C$64*$C$66</f>
        <v>0</v>
      </c>
      <c r="SXS66" s="1366">
        <f t="shared" ref="SXS66" si="14955">SXS59*$C$64*$C$66</f>
        <v>0</v>
      </c>
      <c r="SXU66" s="1366">
        <f t="shared" ref="SXU66" si="14956">SXU59*$C$64*$C$66</f>
        <v>0</v>
      </c>
      <c r="SXW66" s="1366">
        <f t="shared" ref="SXW66" si="14957">SXW59*$C$64*$C$66</f>
        <v>0</v>
      </c>
      <c r="SXY66" s="1366">
        <f t="shared" ref="SXY66" si="14958">SXY59*$C$64*$C$66</f>
        <v>0</v>
      </c>
      <c r="SYA66" s="1366">
        <f t="shared" ref="SYA66" si="14959">SYA59*$C$64*$C$66</f>
        <v>0</v>
      </c>
      <c r="SYC66" s="1366">
        <f t="shared" ref="SYC66" si="14960">SYC59*$C$64*$C$66</f>
        <v>0</v>
      </c>
      <c r="SYE66" s="1366">
        <f t="shared" ref="SYE66" si="14961">SYE59*$C$64*$C$66</f>
        <v>0</v>
      </c>
      <c r="SYG66" s="1366">
        <f t="shared" ref="SYG66" si="14962">SYG59*$C$64*$C$66</f>
        <v>0</v>
      </c>
      <c r="SYI66" s="1366">
        <f t="shared" ref="SYI66" si="14963">SYI59*$C$64*$C$66</f>
        <v>0</v>
      </c>
      <c r="SYK66" s="1366">
        <f t="shared" ref="SYK66" si="14964">SYK59*$C$64*$C$66</f>
        <v>0</v>
      </c>
      <c r="SYM66" s="1366">
        <f t="shared" ref="SYM66" si="14965">SYM59*$C$64*$C$66</f>
        <v>0</v>
      </c>
      <c r="SYO66" s="1366">
        <f t="shared" ref="SYO66" si="14966">SYO59*$C$64*$C$66</f>
        <v>0</v>
      </c>
      <c r="SYQ66" s="1366">
        <f t="shared" ref="SYQ66" si="14967">SYQ59*$C$64*$C$66</f>
        <v>0</v>
      </c>
      <c r="SYS66" s="1366">
        <f t="shared" ref="SYS66" si="14968">SYS59*$C$64*$C$66</f>
        <v>0</v>
      </c>
      <c r="SYU66" s="1366">
        <f t="shared" ref="SYU66" si="14969">SYU59*$C$64*$C$66</f>
        <v>0</v>
      </c>
      <c r="SYW66" s="1366">
        <f t="shared" ref="SYW66" si="14970">SYW59*$C$64*$C$66</f>
        <v>0</v>
      </c>
      <c r="SYY66" s="1366">
        <f t="shared" ref="SYY66" si="14971">SYY59*$C$64*$C$66</f>
        <v>0</v>
      </c>
      <c r="SZA66" s="1366">
        <f t="shared" ref="SZA66" si="14972">SZA59*$C$64*$C$66</f>
        <v>0</v>
      </c>
      <c r="SZC66" s="1366">
        <f t="shared" ref="SZC66" si="14973">SZC59*$C$64*$C$66</f>
        <v>0</v>
      </c>
      <c r="SZE66" s="1366">
        <f t="shared" ref="SZE66" si="14974">SZE59*$C$64*$C$66</f>
        <v>0</v>
      </c>
      <c r="SZG66" s="1366">
        <f t="shared" ref="SZG66" si="14975">SZG59*$C$64*$C$66</f>
        <v>0</v>
      </c>
      <c r="SZI66" s="1366">
        <f t="shared" ref="SZI66" si="14976">SZI59*$C$64*$C$66</f>
        <v>0</v>
      </c>
      <c r="SZK66" s="1366">
        <f t="shared" ref="SZK66" si="14977">SZK59*$C$64*$C$66</f>
        <v>0</v>
      </c>
      <c r="SZM66" s="1366">
        <f t="shared" ref="SZM66" si="14978">SZM59*$C$64*$C$66</f>
        <v>0</v>
      </c>
      <c r="SZO66" s="1366">
        <f t="shared" ref="SZO66" si="14979">SZO59*$C$64*$C$66</f>
        <v>0</v>
      </c>
      <c r="SZQ66" s="1366">
        <f t="shared" ref="SZQ66" si="14980">SZQ59*$C$64*$C$66</f>
        <v>0</v>
      </c>
      <c r="SZS66" s="1366">
        <f t="shared" ref="SZS66" si="14981">SZS59*$C$64*$C$66</f>
        <v>0</v>
      </c>
      <c r="SZU66" s="1366">
        <f t="shared" ref="SZU66" si="14982">SZU59*$C$64*$C$66</f>
        <v>0</v>
      </c>
      <c r="SZW66" s="1366">
        <f t="shared" ref="SZW66" si="14983">SZW59*$C$64*$C$66</f>
        <v>0</v>
      </c>
      <c r="SZY66" s="1366">
        <f t="shared" ref="SZY66" si="14984">SZY59*$C$64*$C$66</f>
        <v>0</v>
      </c>
      <c r="TAA66" s="1366">
        <f t="shared" ref="TAA66" si="14985">TAA59*$C$64*$C$66</f>
        <v>0</v>
      </c>
      <c r="TAC66" s="1366">
        <f t="shared" ref="TAC66" si="14986">TAC59*$C$64*$C$66</f>
        <v>0</v>
      </c>
      <c r="TAE66" s="1366">
        <f t="shared" ref="TAE66" si="14987">TAE59*$C$64*$C$66</f>
        <v>0</v>
      </c>
      <c r="TAG66" s="1366">
        <f t="shared" ref="TAG66" si="14988">TAG59*$C$64*$C$66</f>
        <v>0</v>
      </c>
      <c r="TAI66" s="1366">
        <f t="shared" ref="TAI66" si="14989">TAI59*$C$64*$C$66</f>
        <v>0</v>
      </c>
      <c r="TAK66" s="1366">
        <f t="shared" ref="TAK66" si="14990">TAK59*$C$64*$C$66</f>
        <v>0</v>
      </c>
      <c r="TAM66" s="1366">
        <f t="shared" ref="TAM66" si="14991">TAM59*$C$64*$C$66</f>
        <v>0</v>
      </c>
      <c r="TAO66" s="1366">
        <f t="shared" ref="TAO66" si="14992">TAO59*$C$64*$C$66</f>
        <v>0</v>
      </c>
      <c r="TAQ66" s="1366">
        <f t="shared" ref="TAQ66" si="14993">TAQ59*$C$64*$C$66</f>
        <v>0</v>
      </c>
      <c r="TAS66" s="1366">
        <f t="shared" ref="TAS66" si="14994">TAS59*$C$64*$C$66</f>
        <v>0</v>
      </c>
      <c r="TAU66" s="1366">
        <f t="shared" ref="TAU66" si="14995">TAU59*$C$64*$C$66</f>
        <v>0</v>
      </c>
      <c r="TAW66" s="1366">
        <f t="shared" ref="TAW66" si="14996">TAW59*$C$64*$C$66</f>
        <v>0</v>
      </c>
      <c r="TAY66" s="1366">
        <f t="shared" ref="TAY66" si="14997">TAY59*$C$64*$C$66</f>
        <v>0</v>
      </c>
      <c r="TBA66" s="1366">
        <f t="shared" ref="TBA66" si="14998">TBA59*$C$64*$C$66</f>
        <v>0</v>
      </c>
      <c r="TBC66" s="1366">
        <f t="shared" ref="TBC66" si="14999">TBC59*$C$64*$C$66</f>
        <v>0</v>
      </c>
      <c r="TBE66" s="1366">
        <f t="shared" ref="TBE66" si="15000">TBE59*$C$64*$C$66</f>
        <v>0</v>
      </c>
      <c r="TBG66" s="1366">
        <f t="shared" ref="TBG66" si="15001">TBG59*$C$64*$C$66</f>
        <v>0</v>
      </c>
      <c r="TBI66" s="1366">
        <f t="shared" ref="TBI66" si="15002">TBI59*$C$64*$C$66</f>
        <v>0</v>
      </c>
      <c r="TBK66" s="1366">
        <f t="shared" ref="TBK66" si="15003">TBK59*$C$64*$C$66</f>
        <v>0</v>
      </c>
      <c r="TBM66" s="1366">
        <f t="shared" ref="TBM66" si="15004">TBM59*$C$64*$C$66</f>
        <v>0</v>
      </c>
      <c r="TBO66" s="1366">
        <f t="shared" ref="TBO66" si="15005">TBO59*$C$64*$C$66</f>
        <v>0</v>
      </c>
      <c r="TBQ66" s="1366">
        <f t="shared" ref="TBQ66" si="15006">TBQ59*$C$64*$C$66</f>
        <v>0</v>
      </c>
      <c r="TBS66" s="1366">
        <f t="shared" ref="TBS66" si="15007">TBS59*$C$64*$C$66</f>
        <v>0</v>
      </c>
      <c r="TBU66" s="1366">
        <f t="shared" ref="TBU66" si="15008">TBU59*$C$64*$C$66</f>
        <v>0</v>
      </c>
      <c r="TBW66" s="1366">
        <f t="shared" ref="TBW66" si="15009">TBW59*$C$64*$C$66</f>
        <v>0</v>
      </c>
      <c r="TBY66" s="1366">
        <f t="shared" ref="TBY66" si="15010">TBY59*$C$64*$C$66</f>
        <v>0</v>
      </c>
      <c r="TCA66" s="1366">
        <f t="shared" ref="TCA66" si="15011">TCA59*$C$64*$C$66</f>
        <v>0</v>
      </c>
      <c r="TCC66" s="1366">
        <f t="shared" ref="TCC66" si="15012">TCC59*$C$64*$C$66</f>
        <v>0</v>
      </c>
      <c r="TCE66" s="1366">
        <f t="shared" ref="TCE66" si="15013">TCE59*$C$64*$C$66</f>
        <v>0</v>
      </c>
      <c r="TCG66" s="1366">
        <f t="shared" ref="TCG66" si="15014">TCG59*$C$64*$C$66</f>
        <v>0</v>
      </c>
      <c r="TCI66" s="1366">
        <f t="shared" ref="TCI66" si="15015">TCI59*$C$64*$C$66</f>
        <v>0</v>
      </c>
      <c r="TCK66" s="1366">
        <f t="shared" ref="TCK66" si="15016">TCK59*$C$64*$C$66</f>
        <v>0</v>
      </c>
      <c r="TCM66" s="1366">
        <f t="shared" ref="TCM66" si="15017">TCM59*$C$64*$C$66</f>
        <v>0</v>
      </c>
      <c r="TCO66" s="1366">
        <f t="shared" ref="TCO66" si="15018">TCO59*$C$64*$C$66</f>
        <v>0</v>
      </c>
      <c r="TCQ66" s="1366">
        <f t="shared" ref="TCQ66" si="15019">TCQ59*$C$64*$C$66</f>
        <v>0</v>
      </c>
      <c r="TCS66" s="1366">
        <f t="shared" ref="TCS66" si="15020">TCS59*$C$64*$C$66</f>
        <v>0</v>
      </c>
      <c r="TCU66" s="1366">
        <f t="shared" ref="TCU66" si="15021">TCU59*$C$64*$C$66</f>
        <v>0</v>
      </c>
      <c r="TCW66" s="1366">
        <f t="shared" ref="TCW66" si="15022">TCW59*$C$64*$C$66</f>
        <v>0</v>
      </c>
      <c r="TCY66" s="1366">
        <f t="shared" ref="TCY66" si="15023">TCY59*$C$64*$C$66</f>
        <v>0</v>
      </c>
      <c r="TDA66" s="1366">
        <f t="shared" ref="TDA66" si="15024">TDA59*$C$64*$C$66</f>
        <v>0</v>
      </c>
      <c r="TDC66" s="1366">
        <f t="shared" ref="TDC66" si="15025">TDC59*$C$64*$C$66</f>
        <v>0</v>
      </c>
      <c r="TDE66" s="1366">
        <f t="shared" ref="TDE66" si="15026">TDE59*$C$64*$C$66</f>
        <v>0</v>
      </c>
      <c r="TDG66" s="1366">
        <f t="shared" ref="TDG66" si="15027">TDG59*$C$64*$C$66</f>
        <v>0</v>
      </c>
      <c r="TDI66" s="1366">
        <f t="shared" ref="TDI66" si="15028">TDI59*$C$64*$C$66</f>
        <v>0</v>
      </c>
      <c r="TDK66" s="1366">
        <f t="shared" ref="TDK66" si="15029">TDK59*$C$64*$C$66</f>
        <v>0</v>
      </c>
      <c r="TDM66" s="1366">
        <f t="shared" ref="TDM66" si="15030">TDM59*$C$64*$C$66</f>
        <v>0</v>
      </c>
      <c r="TDO66" s="1366">
        <f t="shared" ref="TDO66" si="15031">TDO59*$C$64*$C$66</f>
        <v>0</v>
      </c>
      <c r="TDQ66" s="1366">
        <f t="shared" ref="TDQ66" si="15032">TDQ59*$C$64*$C$66</f>
        <v>0</v>
      </c>
      <c r="TDS66" s="1366">
        <f t="shared" ref="TDS66" si="15033">TDS59*$C$64*$C$66</f>
        <v>0</v>
      </c>
      <c r="TDU66" s="1366">
        <f t="shared" ref="TDU66" si="15034">TDU59*$C$64*$C$66</f>
        <v>0</v>
      </c>
      <c r="TDW66" s="1366">
        <f t="shared" ref="TDW66" si="15035">TDW59*$C$64*$C$66</f>
        <v>0</v>
      </c>
      <c r="TDY66" s="1366">
        <f t="shared" ref="TDY66" si="15036">TDY59*$C$64*$C$66</f>
        <v>0</v>
      </c>
      <c r="TEA66" s="1366">
        <f t="shared" ref="TEA66" si="15037">TEA59*$C$64*$C$66</f>
        <v>0</v>
      </c>
      <c r="TEC66" s="1366">
        <f t="shared" ref="TEC66" si="15038">TEC59*$C$64*$C$66</f>
        <v>0</v>
      </c>
      <c r="TEE66" s="1366">
        <f t="shared" ref="TEE66" si="15039">TEE59*$C$64*$C$66</f>
        <v>0</v>
      </c>
      <c r="TEG66" s="1366">
        <f t="shared" ref="TEG66" si="15040">TEG59*$C$64*$C$66</f>
        <v>0</v>
      </c>
      <c r="TEI66" s="1366">
        <f t="shared" ref="TEI66" si="15041">TEI59*$C$64*$C$66</f>
        <v>0</v>
      </c>
      <c r="TEK66" s="1366">
        <f t="shared" ref="TEK66" si="15042">TEK59*$C$64*$C$66</f>
        <v>0</v>
      </c>
      <c r="TEM66" s="1366">
        <f t="shared" ref="TEM66" si="15043">TEM59*$C$64*$C$66</f>
        <v>0</v>
      </c>
      <c r="TEO66" s="1366">
        <f t="shared" ref="TEO66" si="15044">TEO59*$C$64*$C$66</f>
        <v>0</v>
      </c>
      <c r="TEQ66" s="1366">
        <f t="shared" ref="TEQ66" si="15045">TEQ59*$C$64*$C$66</f>
        <v>0</v>
      </c>
      <c r="TES66" s="1366">
        <f t="shared" ref="TES66" si="15046">TES59*$C$64*$C$66</f>
        <v>0</v>
      </c>
      <c r="TEU66" s="1366">
        <f t="shared" ref="TEU66" si="15047">TEU59*$C$64*$C$66</f>
        <v>0</v>
      </c>
      <c r="TEW66" s="1366">
        <f t="shared" ref="TEW66" si="15048">TEW59*$C$64*$C$66</f>
        <v>0</v>
      </c>
      <c r="TEY66" s="1366">
        <f t="shared" ref="TEY66" si="15049">TEY59*$C$64*$C$66</f>
        <v>0</v>
      </c>
      <c r="TFA66" s="1366">
        <f t="shared" ref="TFA66" si="15050">TFA59*$C$64*$C$66</f>
        <v>0</v>
      </c>
      <c r="TFC66" s="1366">
        <f t="shared" ref="TFC66" si="15051">TFC59*$C$64*$C$66</f>
        <v>0</v>
      </c>
      <c r="TFE66" s="1366">
        <f t="shared" ref="TFE66" si="15052">TFE59*$C$64*$C$66</f>
        <v>0</v>
      </c>
      <c r="TFG66" s="1366">
        <f t="shared" ref="TFG66" si="15053">TFG59*$C$64*$C$66</f>
        <v>0</v>
      </c>
      <c r="TFI66" s="1366">
        <f t="shared" ref="TFI66" si="15054">TFI59*$C$64*$C$66</f>
        <v>0</v>
      </c>
      <c r="TFK66" s="1366">
        <f t="shared" ref="TFK66" si="15055">TFK59*$C$64*$C$66</f>
        <v>0</v>
      </c>
      <c r="TFM66" s="1366">
        <f t="shared" ref="TFM66" si="15056">TFM59*$C$64*$C$66</f>
        <v>0</v>
      </c>
      <c r="TFO66" s="1366">
        <f t="shared" ref="TFO66" si="15057">TFO59*$C$64*$C$66</f>
        <v>0</v>
      </c>
      <c r="TFQ66" s="1366">
        <f t="shared" ref="TFQ66" si="15058">TFQ59*$C$64*$C$66</f>
        <v>0</v>
      </c>
      <c r="TFS66" s="1366">
        <f t="shared" ref="TFS66" si="15059">TFS59*$C$64*$C$66</f>
        <v>0</v>
      </c>
      <c r="TFU66" s="1366">
        <f t="shared" ref="TFU66" si="15060">TFU59*$C$64*$C$66</f>
        <v>0</v>
      </c>
      <c r="TFW66" s="1366">
        <f t="shared" ref="TFW66" si="15061">TFW59*$C$64*$C$66</f>
        <v>0</v>
      </c>
      <c r="TFY66" s="1366">
        <f t="shared" ref="TFY66" si="15062">TFY59*$C$64*$C$66</f>
        <v>0</v>
      </c>
      <c r="TGA66" s="1366">
        <f t="shared" ref="TGA66" si="15063">TGA59*$C$64*$C$66</f>
        <v>0</v>
      </c>
      <c r="TGC66" s="1366">
        <f t="shared" ref="TGC66" si="15064">TGC59*$C$64*$C$66</f>
        <v>0</v>
      </c>
      <c r="TGE66" s="1366">
        <f t="shared" ref="TGE66" si="15065">TGE59*$C$64*$C$66</f>
        <v>0</v>
      </c>
      <c r="TGG66" s="1366">
        <f t="shared" ref="TGG66" si="15066">TGG59*$C$64*$C$66</f>
        <v>0</v>
      </c>
      <c r="TGI66" s="1366">
        <f t="shared" ref="TGI66" si="15067">TGI59*$C$64*$C$66</f>
        <v>0</v>
      </c>
      <c r="TGK66" s="1366">
        <f t="shared" ref="TGK66" si="15068">TGK59*$C$64*$C$66</f>
        <v>0</v>
      </c>
      <c r="TGM66" s="1366">
        <f t="shared" ref="TGM66" si="15069">TGM59*$C$64*$C$66</f>
        <v>0</v>
      </c>
      <c r="TGO66" s="1366">
        <f t="shared" ref="TGO66" si="15070">TGO59*$C$64*$C$66</f>
        <v>0</v>
      </c>
      <c r="TGQ66" s="1366">
        <f t="shared" ref="TGQ66" si="15071">TGQ59*$C$64*$C$66</f>
        <v>0</v>
      </c>
      <c r="TGS66" s="1366">
        <f t="shared" ref="TGS66" si="15072">TGS59*$C$64*$C$66</f>
        <v>0</v>
      </c>
      <c r="TGU66" s="1366">
        <f t="shared" ref="TGU66" si="15073">TGU59*$C$64*$C$66</f>
        <v>0</v>
      </c>
      <c r="TGW66" s="1366">
        <f t="shared" ref="TGW66" si="15074">TGW59*$C$64*$C$66</f>
        <v>0</v>
      </c>
      <c r="TGY66" s="1366">
        <f t="shared" ref="TGY66" si="15075">TGY59*$C$64*$C$66</f>
        <v>0</v>
      </c>
      <c r="THA66" s="1366">
        <f t="shared" ref="THA66" si="15076">THA59*$C$64*$C$66</f>
        <v>0</v>
      </c>
      <c r="THC66" s="1366">
        <f t="shared" ref="THC66" si="15077">THC59*$C$64*$C$66</f>
        <v>0</v>
      </c>
      <c r="THE66" s="1366">
        <f t="shared" ref="THE66" si="15078">THE59*$C$64*$C$66</f>
        <v>0</v>
      </c>
      <c r="THG66" s="1366">
        <f t="shared" ref="THG66" si="15079">THG59*$C$64*$C$66</f>
        <v>0</v>
      </c>
      <c r="THI66" s="1366">
        <f t="shared" ref="THI66" si="15080">THI59*$C$64*$C$66</f>
        <v>0</v>
      </c>
      <c r="THK66" s="1366">
        <f t="shared" ref="THK66" si="15081">THK59*$C$64*$C$66</f>
        <v>0</v>
      </c>
      <c r="THM66" s="1366">
        <f t="shared" ref="THM66" si="15082">THM59*$C$64*$C$66</f>
        <v>0</v>
      </c>
      <c r="THO66" s="1366">
        <f t="shared" ref="THO66" si="15083">THO59*$C$64*$C$66</f>
        <v>0</v>
      </c>
      <c r="THQ66" s="1366">
        <f t="shared" ref="THQ66" si="15084">THQ59*$C$64*$C$66</f>
        <v>0</v>
      </c>
      <c r="THS66" s="1366">
        <f t="shared" ref="THS66" si="15085">THS59*$C$64*$C$66</f>
        <v>0</v>
      </c>
      <c r="THU66" s="1366">
        <f t="shared" ref="THU66" si="15086">THU59*$C$64*$C$66</f>
        <v>0</v>
      </c>
      <c r="THW66" s="1366">
        <f t="shared" ref="THW66" si="15087">THW59*$C$64*$C$66</f>
        <v>0</v>
      </c>
      <c r="THY66" s="1366">
        <f t="shared" ref="THY66" si="15088">THY59*$C$64*$C$66</f>
        <v>0</v>
      </c>
      <c r="TIA66" s="1366">
        <f t="shared" ref="TIA66" si="15089">TIA59*$C$64*$C$66</f>
        <v>0</v>
      </c>
      <c r="TIC66" s="1366">
        <f t="shared" ref="TIC66" si="15090">TIC59*$C$64*$C$66</f>
        <v>0</v>
      </c>
      <c r="TIE66" s="1366">
        <f t="shared" ref="TIE66" si="15091">TIE59*$C$64*$C$66</f>
        <v>0</v>
      </c>
      <c r="TIG66" s="1366">
        <f t="shared" ref="TIG66" si="15092">TIG59*$C$64*$C$66</f>
        <v>0</v>
      </c>
      <c r="TII66" s="1366">
        <f t="shared" ref="TII66" si="15093">TII59*$C$64*$C$66</f>
        <v>0</v>
      </c>
      <c r="TIK66" s="1366">
        <f t="shared" ref="TIK66" si="15094">TIK59*$C$64*$C$66</f>
        <v>0</v>
      </c>
      <c r="TIM66" s="1366">
        <f t="shared" ref="TIM66" si="15095">TIM59*$C$64*$C$66</f>
        <v>0</v>
      </c>
      <c r="TIO66" s="1366">
        <f t="shared" ref="TIO66" si="15096">TIO59*$C$64*$C$66</f>
        <v>0</v>
      </c>
      <c r="TIQ66" s="1366">
        <f t="shared" ref="TIQ66" si="15097">TIQ59*$C$64*$C$66</f>
        <v>0</v>
      </c>
      <c r="TIS66" s="1366">
        <f t="shared" ref="TIS66" si="15098">TIS59*$C$64*$C$66</f>
        <v>0</v>
      </c>
      <c r="TIU66" s="1366">
        <f t="shared" ref="TIU66" si="15099">TIU59*$C$64*$C$66</f>
        <v>0</v>
      </c>
      <c r="TIW66" s="1366">
        <f t="shared" ref="TIW66" si="15100">TIW59*$C$64*$C$66</f>
        <v>0</v>
      </c>
      <c r="TIY66" s="1366">
        <f t="shared" ref="TIY66" si="15101">TIY59*$C$64*$C$66</f>
        <v>0</v>
      </c>
      <c r="TJA66" s="1366">
        <f t="shared" ref="TJA66" si="15102">TJA59*$C$64*$C$66</f>
        <v>0</v>
      </c>
      <c r="TJC66" s="1366">
        <f t="shared" ref="TJC66" si="15103">TJC59*$C$64*$C$66</f>
        <v>0</v>
      </c>
      <c r="TJE66" s="1366">
        <f t="shared" ref="TJE66" si="15104">TJE59*$C$64*$C$66</f>
        <v>0</v>
      </c>
      <c r="TJG66" s="1366">
        <f t="shared" ref="TJG66" si="15105">TJG59*$C$64*$C$66</f>
        <v>0</v>
      </c>
      <c r="TJI66" s="1366">
        <f t="shared" ref="TJI66" si="15106">TJI59*$C$64*$C$66</f>
        <v>0</v>
      </c>
      <c r="TJK66" s="1366">
        <f t="shared" ref="TJK66" si="15107">TJK59*$C$64*$C$66</f>
        <v>0</v>
      </c>
      <c r="TJM66" s="1366">
        <f t="shared" ref="TJM66" si="15108">TJM59*$C$64*$C$66</f>
        <v>0</v>
      </c>
      <c r="TJO66" s="1366">
        <f t="shared" ref="TJO66" si="15109">TJO59*$C$64*$C$66</f>
        <v>0</v>
      </c>
      <c r="TJQ66" s="1366">
        <f t="shared" ref="TJQ66" si="15110">TJQ59*$C$64*$C$66</f>
        <v>0</v>
      </c>
      <c r="TJS66" s="1366">
        <f t="shared" ref="TJS66" si="15111">TJS59*$C$64*$C$66</f>
        <v>0</v>
      </c>
      <c r="TJU66" s="1366">
        <f t="shared" ref="TJU66" si="15112">TJU59*$C$64*$C$66</f>
        <v>0</v>
      </c>
      <c r="TJW66" s="1366">
        <f t="shared" ref="TJW66" si="15113">TJW59*$C$64*$C$66</f>
        <v>0</v>
      </c>
      <c r="TJY66" s="1366">
        <f t="shared" ref="TJY66" si="15114">TJY59*$C$64*$C$66</f>
        <v>0</v>
      </c>
      <c r="TKA66" s="1366">
        <f t="shared" ref="TKA66" si="15115">TKA59*$C$64*$C$66</f>
        <v>0</v>
      </c>
      <c r="TKC66" s="1366">
        <f t="shared" ref="TKC66" si="15116">TKC59*$C$64*$C$66</f>
        <v>0</v>
      </c>
      <c r="TKE66" s="1366">
        <f t="shared" ref="TKE66" si="15117">TKE59*$C$64*$C$66</f>
        <v>0</v>
      </c>
      <c r="TKG66" s="1366">
        <f t="shared" ref="TKG66" si="15118">TKG59*$C$64*$C$66</f>
        <v>0</v>
      </c>
      <c r="TKI66" s="1366">
        <f t="shared" ref="TKI66" si="15119">TKI59*$C$64*$C$66</f>
        <v>0</v>
      </c>
      <c r="TKK66" s="1366">
        <f t="shared" ref="TKK66" si="15120">TKK59*$C$64*$C$66</f>
        <v>0</v>
      </c>
      <c r="TKM66" s="1366">
        <f t="shared" ref="TKM66" si="15121">TKM59*$C$64*$C$66</f>
        <v>0</v>
      </c>
      <c r="TKO66" s="1366">
        <f t="shared" ref="TKO66" si="15122">TKO59*$C$64*$C$66</f>
        <v>0</v>
      </c>
      <c r="TKQ66" s="1366">
        <f t="shared" ref="TKQ66" si="15123">TKQ59*$C$64*$C$66</f>
        <v>0</v>
      </c>
      <c r="TKS66" s="1366">
        <f t="shared" ref="TKS66" si="15124">TKS59*$C$64*$C$66</f>
        <v>0</v>
      </c>
      <c r="TKU66" s="1366">
        <f t="shared" ref="TKU66" si="15125">TKU59*$C$64*$C$66</f>
        <v>0</v>
      </c>
      <c r="TKW66" s="1366">
        <f t="shared" ref="TKW66" si="15126">TKW59*$C$64*$C$66</f>
        <v>0</v>
      </c>
      <c r="TKY66" s="1366">
        <f t="shared" ref="TKY66" si="15127">TKY59*$C$64*$C$66</f>
        <v>0</v>
      </c>
      <c r="TLA66" s="1366">
        <f t="shared" ref="TLA66" si="15128">TLA59*$C$64*$C$66</f>
        <v>0</v>
      </c>
      <c r="TLC66" s="1366">
        <f t="shared" ref="TLC66" si="15129">TLC59*$C$64*$C$66</f>
        <v>0</v>
      </c>
      <c r="TLE66" s="1366">
        <f t="shared" ref="TLE66" si="15130">TLE59*$C$64*$C$66</f>
        <v>0</v>
      </c>
      <c r="TLG66" s="1366">
        <f t="shared" ref="TLG66" si="15131">TLG59*$C$64*$C$66</f>
        <v>0</v>
      </c>
      <c r="TLI66" s="1366">
        <f t="shared" ref="TLI66" si="15132">TLI59*$C$64*$C$66</f>
        <v>0</v>
      </c>
      <c r="TLK66" s="1366">
        <f t="shared" ref="TLK66" si="15133">TLK59*$C$64*$C$66</f>
        <v>0</v>
      </c>
      <c r="TLM66" s="1366">
        <f t="shared" ref="TLM66" si="15134">TLM59*$C$64*$C$66</f>
        <v>0</v>
      </c>
      <c r="TLO66" s="1366">
        <f t="shared" ref="TLO66" si="15135">TLO59*$C$64*$C$66</f>
        <v>0</v>
      </c>
      <c r="TLQ66" s="1366">
        <f t="shared" ref="TLQ66" si="15136">TLQ59*$C$64*$C$66</f>
        <v>0</v>
      </c>
      <c r="TLS66" s="1366">
        <f t="shared" ref="TLS66" si="15137">TLS59*$C$64*$C$66</f>
        <v>0</v>
      </c>
      <c r="TLU66" s="1366">
        <f t="shared" ref="TLU66" si="15138">TLU59*$C$64*$C$66</f>
        <v>0</v>
      </c>
      <c r="TLW66" s="1366">
        <f t="shared" ref="TLW66" si="15139">TLW59*$C$64*$C$66</f>
        <v>0</v>
      </c>
      <c r="TLY66" s="1366">
        <f t="shared" ref="TLY66" si="15140">TLY59*$C$64*$C$66</f>
        <v>0</v>
      </c>
      <c r="TMA66" s="1366">
        <f t="shared" ref="TMA66" si="15141">TMA59*$C$64*$C$66</f>
        <v>0</v>
      </c>
      <c r="TMC66" s="1366">
        <f t="shared" ref="TMC66" si="15142">TMC59*$C$64*$C$66</f>
        <v>0</v>
      </c>
      <c r="TME66" s="1366">
        <f t="shared" ref="TME66" si="15143">TME59*$C$64*$C$66</f>
        <v>0</v>
      </c>
      <c r="TMG66" s="1366">
        <f t="shared" ref="TMG66" si="15144">TMG59*$C$64*$C$66</f>
        <v>0</v>
      </c>
      <c r="TMI66" s="1366">
        <f t="shared" ref="TMI66" si="15145">TMI59*$C$64*$C$66</f>
        <v>0</v>
      </c>
      <c r="TMK66" s="1366">
        <f t="shared" ref="TMK66" si="15146">TMK59*$C$64*$C$66</f>
        <v>0</v>
      </c>
      <c r="TMM66" s="1366">
        <f t="shared" ref="TMM66" si="15147">TMM59*$C$64*$C$66</f>
        <v>0</v>
      </c>
      <c r="TMO66" s="1366">
        <f t="shared" ref="TMO66" si="15148">TMO59*$C$64*$C$66</f>
        <v>0</v>
      </c>
      <c r="TMQ66" s="1366">
        <f t="shared" ref="TMQ66" si="15149">TMQ59*$C$64*$C$66</f>
        <v>0</v>
      </c>
      <c r="TMS66" s="1366">
        <f t="shared" ref="TMS66" si="15150">TMS59*$C$64*$C$66</f>
        <v>0</v>
      </c>
      <c r="TMU66" s="1366">
        <f t="shared" ref="TMU66" si="15151">TMU59*$C$64*$C$66</f>
        <v>0</v>
      </c>
      <c r="TMW66" s="1366">
        <f t="shared" ref="TMW66" si="15152">TMW59*$C$64*$C$66</f>
        <v>0</v>
      </c>
      <c r="TMY66" s="1366">
        <f t="shared" ref="TMY66" si="15153">TMY59*$C$64*$C$66</f>
        <v>0</v>
      </c>
      <c r="TNA66" s="1366">
        <f t="shared" ref="TNA66" si="15154">TNA59*$C$64*$C$66</f>
        <v>0</v>
      </c>
      <c r="TNC66" s="1366">
        <f t="shared" ref="TNC66" si="15155">TNC59*$C$64*$C$66</f>
        <v>0</v>
      </c>
      <c r="TNE66" s="1366">
        <f t="shared" ref="TNE66" si="15156">TNE59*$C$64*$C$66</f>
        <v>0</v>
      </c>
      <c r="TNG66" s="1366">
        <f t="shared" ref="TNG66" si="15157">TNG59*$C$64*$C$66</f>
        <v>0</v>
      </c>
      <c r="TNI66" s="1366">
        <f t="shared" ref="TNI66" si="15158">TNI59*$C$64*$C$66</f>
        <v>0</v>
      </c>
      <c r="TNK66" s="1366">
        <f t="shared" ref="TNK66" si="15159">TNK59*$C$64*$C$66</f>
        <v>0</v>
      </c>
      <c r="TNM66" s="1366">
        <f t="shared" ref="TNM66" si="15160">TNM59*$C$64*$C$66</f>
        <v>0</v>
      </c>
      <c r="TNO66" s="1366">
        <f t="shared" ref="TNO66" si="15161">TNO59*$C$64*$C$66</f>
        <v>0</v>
      </c>
      <c r="TNQ66" s="1366">
        <f t="shared" ref="TNQ66" si="15162">TNQ59*$C$64*$C$66</f>
        <v>0</v>
      </c>
      <c r="TNS66" s="1366">
        <f t="shared" ref="TNS66" si="15163">TNS59*$C$64*$C$66</f>
        <v>0</v>
      </c>
      <c r="TNU66" s="1366">
        <f t="shared" ref="TNU66" si="15164">TNU59*$C$64*$C$66</f>
        <v>0</v>
      </c>
      <c r="TNW66" s="1366">
        <f t="shared" ref="TNW66" si="15165">TNW59*$C$64*$C$66</f>
        <v>0</v>
      </c>
      <c r="TNY66" s="1366">
        <f t="shared" ref="TNY66" si="15166">TNY59*$C$64*$C$66</f>
        <v>0</v>
      </c>
      <c r="TOA66" s="1366">
        <f t="shared" ref="TOA66" si="15167">TOA59*$C$64*$C$66</f>
        <v>0</v>
      </c>
      <c r="TOC66" s="1366">
        <f t="shared" ref="TOC66" si="15168">TOC59*$C$64*$C$66</f>
        <v>0</v>
      </c>
      <c r="TOE66" s="1366">
        <f t="shared" ref="TOE66" si="15169">TOE59*$C$64*$C$66</f>
        <v>0</v>
      </c>
      <c r="TOG66" s="1366">
        <f t="shared" ref="TOG66" si="15170">TOG59*$C$64*$C$66</f>
        <v>0</v>
      </c>
      <c r="TOI66" s="1366">
        <f t="shared" ref="TOI66" si="15171">TOI59*$C$64*$C$66</f>
        <v>0</v>
      </c>
      <c r="TOK66" s="1366">
        <f t="shared" ref="TOK66" si="15172">TOK59*$C$64*$C$66</f>
        <v>0</v>
      </c>
      <c r="TOM66" s="1366">
        <f t="shared" ref="TOM66" si="15173">TOM59*$C$64*$C$66</f>
        <v>0</v>
      </c>
      <c r="TOO66" s="1366">
        <f t="shared" ref="TOO66" si="15174">TOO59*$C$64*$C$66</f>
        <v>0</v>
      </c>
      <c r="TOQ66" s="1366">
        <f t="shared" ref="TOQ66" si="15175">TOQ59*$C$64*$C$66</f>
        <v>0</v>
      </c>
      <c r="TOS66" s="1366">
        <f t="shared" ref="TOS66" si="15176">TOS59*$C$64*$C$66</f>
        <v>0</v>
      </c>
      <c r="TOU66" s="1366">
        <f t="shared" ref="TOU66" si="15177">TOU59*$C$64*$C$66</f>
        <v>0</v>
      </c>
      <c r="TOW66" s="1366">
        <f t="shared" ref="TOW66" si="15178">TOW59*$C$64*$C$66</f>
        <v>0</v>
      </c>
      <c r="TOY66" s="1366">
        <f t="shared" ref="TOY66" si="15179">TOY59*$C$64*$C$66</f>
        <v>0</v>
      </c>
      <c r="TPA66" s="1366">
        <f t="shared" ref="TPA66" si="15180">TPA59*$C$64*$C$66</f>
        <v>0</v>
      </c>
      <c r="TPC66" s="1366">
        <f t="shared" ref="TPC66" si="15181">TPC59*$C$64*$C$66</f>
        <v>0</v>
      </c>
      <c r="TPE66" s="1366">
        <f t="shared" ref="TPE66" si="15182">TPE59*$C$64*$C$66</f>
        <v>0</v>
      </c>
      <c r="TPG66" s="1366">
        <f t="shared" ref="TPG66" si="15183">TPG59*$C$64*$C$66</f>
        <v>0</v>
      </c>
      <c r="TPI66" s="1366">
        <f t="shared" ref="TPI66" si="15184">TPI59*$C$64*$C$66</f>
        <v>0</v>
      </c>
      <c r="TPK66" s="1366">
        <f t="shared" ref="TPK66" si="15185">TPK59*$C$64*$C$66</f>
        <v>0</v>
      </c>
      <c r="TPM66" s="1366">
        <f t="shared" ref="TPM66" si="15186">TPM59*$C$64*$C$66</f>
        <v>0</v>
      </c>
      <c r="TPO66" s="1366">
        <f t="shared" ref="TPO66" si="15187">TPO59*$C$64*$C$66</f>
        <v>0</v>
      </c>
      <c r="TPQ66" s="1366">
        <f t="shared" ref="TPQ66" si="15188">TPQ59*$C$64*$C$66</f>
        <v>0</v>
      </c>
      <c r="TPS66" s="1366">
        <f t="shared" ref="TPS66" si="15189">TPS59*$C$64*$C$66</f>
        <v>0</v>
      </c>
      <c r="TPU66" s="1366">
        <f t="shared" ref="TPU66" si="15190">TPU59*$C$64*$C$66</f>
        <v>0</v>
      </c>
      <c r="TPW66" s="1366">
        <f t="shared" ref="TPW66" si="15191">TPW59*$C$64*$C$66</f>
        <v>0</v>
      </c>
      <c r="TPY66" s="1366">
        <f t="shared" ref="TPY66" si="15192">TPY59*$C$64*$C$66</f>
        <v>0</v>
      </c>
      <c r="TQA66" s="1366">
        <f t="shared" ref="TQA66" si="15193">TQA59*$C$64*$C$66</f>
        <v>0</v>
      </c>
      <c r="TQC66" s="1366">
        <f t="shared" ref="TQC66" si="15194">TQC59*$C$64*$C$66</f>
        <v>0</v>
      </c>
      <c r="TQE66" s="1366">
        <f t="shared" ref="TQE66" si="15195">TQE59*$C$64*$C$66</f>
        <v>0</v>
      </c>
      <c r="TQG66" s="1366">
        <f t="shared" ref="TQG66" si="15196">TQG59*$C$64*$C$66</f>
        <v>0</v>
      </c>
      <c r="TQI66" s="1366">
        <f t="shared" ref="TQI66" si="15197">TQI59*$C$64*$C$66</f>
        <v>0</v>
      </c>
      <c r="TQK66" s="1366">
        <f t="shared" ref="TQK66" si="15198">TQK59*$C$64*$C$66</f>
        <v>0</v>
      </c>
      <c r="TQM66" s="1366">
        <f t="shared" ref="TQM66" si="15199">TQM59*$C$64*$C$66</f>
        <v>0</v>
      </c>
      <c r="TQO66" s="1366">
        <f t="shared" ref="TQO66" si="15200">TQO59*$C$64*$C$66</f>
        <v>0</v>
      </c>
      <c r="TQQ66" s="1366">
        <f t="shared" ref="TQQ66" si="15201">TQQ59*$C$64*$C$66</f>
        <v>0</v>
      </c>
      <c r="TQS66" s="1366">
        <f t="shared" ref="TQS66" si="15202">TQS59*$C$64*$C$66</f>
        <v>0</v>
      </c>
      <c r="TQU66" s="1366">
        <f t="shared" ref="TQU66" si="15203">TQU59*$C$64*$C$66</f>
        <v>0</v>
      </c>
      <c r="TQW66" s="1366">
        <f t="shared" ref="TQW66" si="15204">TQW59*$C$64*$C$66</f>
        <v>0</v>
      </c>
      <c r="TQY66" s="1366">
        <f t="shared" ref="TQY66" si="15205">TQY59*$C$64*$C$66</f>
        <v>0</v>
      </c>
      <c r="TRA66" s="1366">
        <f t="shared" ref="TRA66" si="15206">TRA59*$C$64*$C$66</f>
        <v>0</v>
      </c>
      <c r="TRC66" s="1366">
        <f t="shared" ref="TRC66" si="15207">TRC59*$C$64*$C$66</f>
        <v>0</v>
      </c>
      <c r="TRE66" s="1366">
        <f t="shared" ref="TRE66" si="15208">TRE59*$C$64*$C$66</f>
        <v>0</v>
      </c>
      <c r="TRG66" s="1366">
        <f t="shared" ref="TRG66" si="15209">TRG59*$C$64*$C$66</f>
        <v>0</v>
      </c>
      <c r="TRI66" s="1366">
        <f t="shared" ref="TRI66" si="15210">TRI59*$C$64*$C$66</f>
        <v>0</v>
      </c>
      <c r="TRK66" s="1366">
        <f t="shared" ref="TRK66" si="15211">TRK59*$C$64*$C$66</f>
        <v>0</v>
      </c>
      <c r="TRM66" s="1366">
        <f t="shared" ref="TRM66" si="15212">TRM59*$C$64*$C$66</f>
        <v>0</v>
      </c>
      <c r="TRO66" s="1366">
        <f t="shared" ref="TRO66" si="15213">TRO59*$C$64*$C$66</f>
        <v>0</v>
      </c>
      <c r="TRQ66" s="1366">
        <f t="shared" ref="TRQ66" si="15214">TRQ59*$C$64*$C$66</f>
        <v>0</v>
      </c>
      <c r="TRS66" s="1366">
        <f t="shared" ref="TRS66" si="15215">TRS59*$C$64*$C$66</f>
        <v>0</v>
      </c>
      <c r="TRU66" s="1366">
        <f t="shared" ref="TRU66" si="15216">TRU59*$C$64*$C$66</f>
        <v>0</v>
      </c>
      <c r="TRW66" s="1366">
        <f t="shared" ref="TRW66" si="15217">TRW59*$C$64*$C$66</f>
        <v>0</v>
      </c>
      <c r="TRY66" s="1366">
        <f t="shared" ref="TRY66" si="15218">TRY59*$C$64*$C$66</f>
        <v>0</v>
      </c>
      <c r="TSA66" s="1366">
        <f t="shared" ref="TSA66" si="15219">TSA59*$C$64*$C$66</f>
        <v>0</v>
      </c>
      <c r="TSC66" s="1366">
        <f t="shared" ref="TSC66" si="15220">TSC59*$C$64*$C$66</f>
        <v>0</v>
      </c>
      <c r="TSE66" s="1366">
        <f t="shared" ref="TSE66" si="15221">TSE59*$C$64*$C$66</f>
        <v>0</v>
      </c>
      <c r="TSG66" s="1366">
        <f t="shared" ref="TSG66" si="15222">TSG59*$C$64*$C$66</f>
        <v>0</v>
      </c>
      <c r="TSI66" s="1366">
        <f t="shared" ref="TSI66" si="15223">TSI59*$C$64*$C$66</f>
        <v>0</v>
      </c>
      <c r="TSK66" s="1366">
        <f t="shared" ref="TSK66" si="15224">TSK59*$C$64*$C$66</f>
        <v>0</v>
      </c>
      <c r="TSM66" s="1366">
        <f t="shared" ref="TSM66" si="15225">TSM59*$C$64*$C$66</f>
        <v>0</v>
      </c>
      <c r="TSO66" s="1366">
        <f t="shared" ref="TSO66" si="15226">TSO59*$C$64*$C$66</f>
        <v>0</v>
      </c>
      <c r="TSQ66" s="1366">
        <f t="shared" ref="TSQ66" si="15227">TSQ59*$C$64*$C$66</f>
        <v>0</v>
      </c>
      <c r="TSS66" s="1366">
        <f t="shared" ref="TSS66" si="15228">TSS59*$C$64*$C$66</f>
        <v>0</v>
      </c>
      <c r="TSU66" s="1366">
        <f t="shared" ref="TSU66" si="15229">TSU59*$C$64*$C$66</f>
        <v>0</v>
      </c>
      <c r="TSW66" s="1366">
        <f t="shared" ref="TSW66" si="15230">TSW59*$C$64*$C$66</f>
        <v>0</v>
      </c>
      <c r="TSY66" s="1366">
        <f t="shared" ref="TSY66" si="15231">TSY59*$C$64*$C$66</f>
        <v>0</v>
      </c>
      <c r="TTA66" s="1366">
        <f t="shared" ref="TTA66" si="15232">TTA59*$C$64*$C$66</f>
        <v>0</v>
      </c>
      <c r="TTC66" s="1366">
        <f t="shared" ref="TTC66" si="15233">TTC59*$C$64*$C$66</f>
        <v>0</v>
      </c>
      <c r="TTE66" s="1366">
        <f t="shared" ref="TTE66" si="15234">TTE59*$C$64*$C$66</f>
        <v>0</v>
      </c>
      <c r="TTG66" s="1366">
        <f t="shared" ref="TTG66" si="15235">TTG59*$C$64*$C$66</f>
        <v>0</v>
      </c>
      <c r="TTI66" s="1366">
        <f t="shared" ref="TTI66" si="15236">TTI59*$C$64*$C$66</f>
        <v>0</v>
      </c>
      <c r="TTK66" s="1366">
        <f t="shared" ref="TTK66" si="15237">TTK59*$C$64*$C$66</f>
        <v>0</v>
      </c>
      <c r="TTM66" s="1366">
        <f t="shared" ref="TTM66" si="15238">TTM59*$C$64*$C$66</f>
        <v>0</v>
      </c>
      <c r="TTO66" s="1366">
        <f t="shared" ref="TTO66" si="15239">TTO59*$C$64*$C$66</f>
        <v>0</v>
      </c>
      <c r="TTQ66" s="1366">
        <f t="shared" ref="TTQ66" si="15240">TTQ59*$C$64*$C$66</f>
        <v>0</v>
      </c>
      <c r="TTS66" s="1366">
        <f t="shared" ref="TTS66" si="15241">TTS59*$C$64*$C$66</f>
        <v>0</v>
      </c>
      <c r="TTU66" s="1366">
        <f t="shared" ref="TTU66" si="15242">TTU59*$C$64*$C$66</f>
        <v>0</v>
      </c>
      <c r="TTW66" s="1366">
        <f t="shared" ref="TTW66" si="15243">TTW59*$C$64*$C$66</f>
        <v>0</v>
      </c>
      <c r="TTY66" s="1366">
        <f t="shared" ref="TTY66" si="15244">TTY59*$C$64*$C$66</f>
        <v>0</v>
      </c>
      <c r="TUA66" s="1366">
        <f t="shared" ref="TUA66" si="15245">TUA59*$C$64*$C$66</f>
        <v>0</v>
      </c>
      <c r="TUC66" s="1366">
        <f t="shared" ref="TUC66" si="15246">TUC59*$C$64*$C$66</f>
        <v>0</v>
      </c>
      <c r="TUE66" s="1366">
        <f t="shared" ref="TUE66" si="15247">TUE59*$C$64*$C$66</f>
        <v>0</v>
      </c>
      <c r="TUG66" s="1366">
        <f t="shared" ref="TUG66" si="15248">TUG59*$C$64*$C$66</f>
        <v>0</v>
      </c>
      <c r="TUI66" s="1366">
        <f t="shared" ref="TUI66" si="15249">TUI59*$C$64*$C$66</f>
        <v>0</v>
      </c>
      <c r="TUK66" s="1366">
        <f t="shared" ref="TUK66" si="15250">TUK59*$C$64*$C$66</f>
        <v>0</v>
      </c>
      <c r="TUM66" s="1366">
        <f t="shared" ref="TUM66" si="15251">TUM59*$C$64*$C$66</f>
        <v>0</v>
      </c>
      <c r="TUO66" s="1366">
        <f t="shared" ref="TUO66" si="15252">TUO59*$C$64*$C$66</f>
        <v>0</v>
      </c>
      <c r="TUQ66" s="1366">
        <f t="shared" ref="TUQ66" si="15253">TUQ59*$C$64*$C$66</f>
        <v>0</v>
      </c>
      <c r="TUS66" s="1366">
        <f t="shared" ref="TUS66" si="15254">TUS59*$C$64*$C$66</f>
        <v>0</v>
      </c>
      <c r="TUU66" s="1366">
        <f t="shared" ref="TUU66" si="15255">TUU59*$C$64*$C$66</f>
        <v>0</v>
      </c>
      <c r="TUW66" s="1366">
        <f t="shared" ref="TUW66" si="15256">TUW59*$C$64*$C$66</f>
        <v>0</v>
      </c>
      <c r="TUY66" s="1366">
        <f t="shared" ref="TUY66" si="15257">TUY59*$C$64*$C$66</f>
        <v>0</v>
      </c>
      <c r="TVA66" s="1366">
        <f t="shared" ref="TVA66" si="15258">TVA59*$C$64*$C$66</f>
        <v>0</v>
      </c>
      <c r="TVC66" s="1366">
        <f t="shared" ref="TVC66" si="15259">TVC59*$C$64*$C$66</f>
        <v>0</v>
      </c>
      <c r="TVE66" s="1366">
        <f t="shared" ref="TVE66" si="15260">TVE59*$C$64*$C$66</f>
        <v>0</v>
      </c>
      <c r="TVG66" s="1366">
        <f t="shared" ref="TVG66" si="15261">TVG59*$C$64*$C$66</f>
        <v>0</v>
      </c>
      <c r="TVI66" s="1366">
        <f t="shared" ref="TVI66" si="15262">TVI59*$C$64*$C$66</f>
        <v>0</v>
      </c>
      <c r="TVK66" s="1366">
        <f t="shared" ref="TVK66" si="15263">TVK59*$C$64*$C$66</f>
        <v>0</v>
      </c>
      <c r="TVM66" s="1366">
        <f t="shared" ref="TVM66" si="15264">TVM59*$C$64*$C$66</f>
        <v>0</v>
      </c>
      <c r="TVO66" s="1366">
        <f t="shared" ref="TVO66" si="15265">TVO59*$C$64*$C$66</f>
        <v>0</v>
      </c>
      <c r="TVQ66" s="1366">
        <f t="shared" ref="TVQ66" si="15266">TVQ59*$C$64*$C$66</f>
        <v>0</v>
      </c>
      <c r="TVS66" s="1366">
        <f t="shared" ref="TVS66" si="15267">TVS59*$C$64*$C$66</f>
        <v>0</v>
      </c>
      <c r="TVU66" s="1366">
        <f t="shared" ref="TVU66" si="15268">TVU59*$C$64*$C$66</f>
        <v>0</v>
      </c>
      <c r="TVW66" s="1366">
        <f t="shared" ref="TVW66" si="15269">TVW59*$C$64*$C$66</f>
        <v>0</v>
      </c>
      <c r="TVY66" s="1366">
        <f t="shared" ref="TVY66" si="15270">TVY59*$C$64*$C$66</f>
        <v>0</v>
      </c>
      <c r="TWA66" s="1366">
        <f t="shared" ref="TWA66" si="15271">TWA59*$C$64*$C$66</f>
        <v>0</v>
      </c>
      <c r="TWC66" s="1366">
        <f t="shared" ref="TWC66" si="15272">TWC59*$C$64*$C$66</f>
        <v>0</v>
      </c>
      <c r="TWE66" s="1366">
        <f t="shared" ref="TWE66" si="15273">TWE59*$C$64*$C$66</f>
        <v>0</v>
      </c>
      <c r="TWG66" s="1366">
        <f t="shared" ref="TWG66" si="15274">TWG59*$C$64*$C$66</f>
        <v>0</v>
      </c>
      <c r="TWI66" s="1366">
        <f t="shared" ref="TWI66" si="15275">TWI59*$C$64*$C$66</f>
        <v>0</v>
      </c>
      <c r="TWK66" s="1366">
        <f t="shared" ref="TWK66" si="15276">TWK59*$C$64*$C$66</f>
        <v>0</v>
      </c>
      <c r="TWM66" s="1366">
        <f t="shared" ref="TWM66" si="15277">TWM59*$C$64*$C$66</f>
        <v>0</v>
      </c>
      <c r="TWO66" s="1366">
        <f t="shared" ref="TWO66" si="15278">TWO59*$C$64*$C$66</f>
        <v>0</v>
      </c>
      <c r="TWQ66" s="1366">
        <f t="shared" ref="TWQ66" si="15279">TWQ59*$C$64*$C$66</f>
        <v>0</v>
      </c>
      <c r="TWS66" s="1366">
        <f t="shared" ref="TWS66" si="15280">TWS59*$C$64*$C$66</f>
        <v>0</v>
      </c>
      <c r="TWU66" s="1366">
        <f t="shared" ref="TWU66" si="15281">TWU59*$C$64*$C$66</f>
        <v>0</v>
      </c>
      <c r="TWW66" s="1366">
        <f t="shared" ref="TWW66" si="15282">TWW59*$C$64*$C$66</f>
        <v>0</v>
      </c>
      <c r="TWY66" s="1366">
        <f t="shared" ref="TWY66" si="15283">TWY59*$C$64*$C$66</f>
        <v>0</v>
      </c>
      <c r="TXA66" s="1366">
        <f t="shared" ref="TXA66" si="15284">TXA59*$C$64*$C$66</f>
        <v>0</v>
      </c>
      <c r="TXC66" s="1366">
        <f t="shared" ref="TXC66" si="15285">TXC59*$C$64*$C$66</f>
        <v>0</v>
      </c>
      <c r="TXE66" s="1366">
        <f t="shared" ref="TXE66" si="15286">TXE59*$C$64*$C$66</f>
        <v>0</v>
      </c>
      <c r="TXG66" s="1366">
        <f t="shared" ref="TXG66" si="15287">TXG59*$C$64*$C$66</f>
        <v>0</v>
      </c>
      <c r="TXI66" s="1366">
        <f t="shared" ref="TXI66" si="15288">TXI59*$C$64*$C$66</f>
        <v>0</v>
      </c>
      <c r="TXK66" s="1366">
        <f t="shared" ref="TXK66" si="15289">TXK59*$C$64*$C$66</f>
        <v>0</v>
      </c>
      <c r="TXM66" s="1366">
        <f t="shared" ref="TXM66" si="15290">TXM59*$C$64*$C$66</f>
        <v>0</v>
      </c>
      <c r="TXO66" s="1366">
        <f t="shared" ref="TXO66" si="15291">TXO59*$C$64*$C$66</f>
        <v>0</v>
      </c>
      <c r="TXQ66" s="1366">
        <f t="shared" ref="TXQ66" si="15292">TXQ59*$C$64*$C$66</f>
        <v>0</v>
      </c>
      <c r="TXS66" s="1366">
        <f t="shared" ref="TXS66" si="15293">TXS59*$C$64*$C$66</f>
        <v>0</v>
      </c>
      <c r="TXU66" s="1366">
        <f t="shared" ref="TXU66" si="15294">TXU59*$C$64*$C$66</f>
        <v>0</v>
      </c>
      <c r="TXW66" s="1366">
        <f t="shared" ref="TXW66" si="15295">TXW59*$C$64*$C$66</f>
        <v>0</v>
      </c>
      <c r="TXY66" s="1366">
        <f t="shared" ref="TXY66" si="15296">TXY59*$C$64*$C$66</f>
        <v>0</v>
      </c>
      <c r="TYA66" s="1366">
        <f t="shared" ref="TYA66" si="15297">TYA59*$C$64*$C$66</f>
        <v>0</v>
      </c>
      <c r="TYC66" s="1366">
        <f t="shared" ref="TYC66" si="15298">TYC59*$C$64*$C$66</f>
        <v>0</v>
      </c>
      <c r="TYE66" s="1366">
        <f t="shared" ref="TYE66" si="15299">TYE59*$C$64*$C$66</f>
        <v>0</v>
      </c>
      <c r="TYG66" s="1366">
        <f t="shared" ref="TYG66" si="15300">TYG59*$C$64*$C$66</f>
        <v>0</v>
      </c>
      <c r="TYI66" s="1366">
        <f t="shared" ref="TYI66" si="15301">TYI59*$C$64*$C$66</f>
        <v>0</v>
      </c>
      <c r="TYK66" s="1366">
        <f t="shared" ref="TYK66" si="15302">TYK59*$C$64*$C$66</f>
        <v>0</v>
      </c>
      <c r="TYM66" s="1366">
        <f t="shared" ref="TYM66" si="15303">TYM59*$C$64*$C$66</f>
        <v>0</v>
      </c>
      <c r="TYO66" s="1366">
        <f t="shared" ref="TYO66" si="15304">TYO59*$C$64*$C$66</f>
        <v>0</v>
      </c>
      <c r="TYQ66" s="1366">
        <f t="shared" ref="TYQ66" si="15305">TYQ59*$C$64*$C$66</f>
        <v>0</v>
      </c>
      <c r="TYS66" s="1366">
        <f t="shared" ref="TYS66" si="15306">TYS59*$C$64*$C$66</f>
        <v>0</v>
      </c>
      <c r="TYU66" s="1366">
        <f t="shared" ref="TYU66" si="15307">TYU59*$C$64*$C$66</f>
        <v>0</v>
      </c>
      <c r="TYW66" s="1366">
        <f t="shared" ref="TYW66" si="15308">TYW59*$C$64*$C$66</f>
        <v>0</v>
      </c>
      <c r="TYY66" s="1366">
        <f t="shared" ref="TYY66" si="15309">TYY59*$C$64*$C$66</f>
        <v>0</v>
      </c>
      <c r="TZA66" s="1366">
        <f t="shared" ref="TZA66" si="15310">TZA59*$C$64*$C$66</f>
        <v>0</v>
      </c>
      <c r="TZC66" s="1366">
        <f t="shared" ref="TZC66" si="15311">TZC59*$C$64*$C$66</f>
        <v>0</v>
      </c>
      <c r="TZE66" s="1366">
        <f t="shared" ref="TZE66" si="15312">TZE59*$C$64*$C$66</f>
        <v>0</v>
      </c>
      <c r="TZG66" s="1366">
        <f t="shared" ref="TZG66" si="15313">TZG59*$C$64*$C$66</f>
        <v>0</v>
      </c>
      <c r="TZI66" s="1366">
        <f t="shared" ref="TZI66" si="15314">TZI59*$C$64*$C$66</f>
        <v>0</v>
      </c>
      <c r="TZK66" s="1366">
        <f t="shared" ref="TZK66" si="15315">TZK59*$C$64*$C$66</f>
        <v>0</v>
      </c>
      <c r="TZM66" s="1366">
        <f t="shared" ref="TZM66" si="15316">TZM59*$C$64*$C$66</f>
        <v>0</v>
      </c>
      <c r="TZO66" s="1366">
        <f t="shared" ref="TZO66" si="15317">TZO59*$C$64*$C$66</f>
        <v>0</v>
      </c>
      <c r="TZQ66" s="1366">
        <f t="shared" ref="TZQ66" si="15318">TZQ59*$C$64*$C$66</f>
        <v>0</v>
      </c>
      <c r="TZS66" s="1366">
        <f t="shared" ref="TZS66" si="15319">TZS59*$C$64*$C$66</f>
        <v>0</v>
      </c>
      <c r="TZU66" s="1366">
        <f t="shared" ref="TZU66" si="15320">TZU59*$C$64*$C$66</f>
        <v>0</v>
      </c>
      <c r="TZW66" s="1366">
        <f t="shared" ref="TZW66" si="15321">TZW59*$C$64*$C$66</f>
        <v>0</v>
      </c>
      <c r="TZY66" s="1366">
        <f t="shared" ref="TZY66" si="15322">TZY59*$C$64*$C$66</f>
        <v>0</v>
      </c>
      <c r="UAA66" s="1366">
        <f t="shared" ref="UAA66" si="15323">UAA59*$C$64*$C$66</f>
        <v>0</v>
      </c>
      <c r="UAC66" s="1366">
        <f t="shared" ref="UAC66" si="15324">UAC59*$C$64*$C$66</f>
        <v>0</v>
      </c>
      <c r="UAE66" s="1366">
        <f t="shared" ref="UAE66" si="15325">UAE59*$C$64*$C$66</f>
        <v>0</v>
      </c>
      <c r="UAG66" s="1366">
        <f t="shared" ref="UAG66" si="15326">UAG59*$C$64*$C$66</f>
        <v>0</v>
      </c>
      <c r="UAI66" s="1366">
        <f t="shared" ref="UAI66" si="15327">UAI59*$C$64*$C$66</f>
        <v>0</v>
      </c>
      <c r="UAK66" s="1366">
        <f t="shared" ref="UAK66" si="15328">UAK59*$C$64*$C$66</f>
        <v>0</v>
      </c>
      <c r="UAM66" s="1366">
        <f t="shared" ref="UAM66" si="15329">UAM59*$C$64*$C$66</f>
        <v>0</v>
      </c>
      <c r="UAO66" s="1366">
        <f t="shared" ref="UAO66" si="15330">UAO59*$C$64*$C$66</f>
        <v>0</v>
      </c>
      <c r="UAQ66" s="1366">
        <f t="shared" ref="UAQ66" si="15331">UAQ59*$C$64*$C$66</f>
        <v>0</v>
      </c>
      <c r="UAS66" s="1366">
        <f t="shared" ref="UAS66" si="15332">UAS59*$C$64*$C$66</f>
        <v>0</v>
      </c>
      <c r="UAU66" s="1366">
        <f t="shared" ref="UAU66" si="15333">UAU59*$C$64*$C$66</f>
        <v>0</v>
      </c>
      <c r="UAW66" s="1366">
        <f t="shared" ref="UAW66" si="15334">UAW59*$C$64*$C$66</f>
        <v>0</v>
      </c>
      <c r="UAY66" s="1366">
        <f t="shared" ref="UAY66" si="15335">UAY59*$C$64*$C$66</f>
        <v>0</v>
      </c>
      <c r="UBA66" s="1366">
        <f t="shared" ref="UBA66" si="15336">UBA59*$C$64*$C$66</f>
        <v>0</v>
      </c>
      <c r="UBC66" s="1366">
        <f t="shared" ref="UBC66" si="15337">UBC59*$C$64*$C$66</f>
        <v>0</v>
      </c>
      <c r="UBE66" s="1366">
        <f t="shared" ref="UBE66" si="15338">UBE59*$C$64*$C$66</f>
        <v>0</v>
      </c>
      <c r="UBG66" s="1366">
        <f t="shared" ref="UBG66" si="15339">UBG59*$C$64*$C$66</f>
        <v>0</v>
      </c>
      <c r="UBI66" s="1366">
        <f t="shared" ref="UBI66" si="15340">UBI59*$C$64*$C$66</f>
        <v>0</v>
      </c>
      <c r="UBK66" s="1366">
        <f t="shared" ref="UBK66" si="15341">UBK59*$C$64*$C$66</f>
        <v>0</v>
      </c>
      <c r="UBM66" s="1366">
        <f t="shared" ref="UBM66" si="15342">UBM59*$C$64*$C$66</f>
        <v>0</v>
      </c>
      <c r="UBO66" s="1366">
        <f t="shared" ref="UBO66" si="15343">UBO59*$C$64*$C$66</f>
        <v>0</v>
      </c>
      <c r="UBQ66" s="1366">
        <f t="shared" ref="UBQ66" si="15344">UBQ59*$C$64*$C$66</f>
        <v>0</v>
      </c>
      <c r="UBS66" s="1366">
        <f t="shared" ref="UBS66" si="15345">UBS59*$C$64*$C$66</f>
        <v>0</v>
      </c>
      <c r="UBU66" s="1366">
        <f t="shared" ref="UBU66" si="15346">UBU59*$C$64*$C$66</f>
        <v>0</v>
      </c>
      <c r="UBW66" s="1366">
        <f t="shared" ref="UBW66" si="15347">UBW59*$C$64*$C$66</f>
        <v>0</v>
      </c>
      <c r="UBY66" s="1366">
        <f t="shared" ref="UBY66" si="15348">UBY59*$C$64*$C$66</f>
        <v>0</v>
      </c>
      <c r="UCA66" s="1366">
        <f t="shared" ref="UCA66" si="15349">UCA59*$C$64*$C$66</f>
        <v>0</v>
      </c>
      <c r="UCC66" s="1366">
        <f t="shared" ref="UCC66" si="15350">UCC59*$C$64*$C$66</f>
        <v>0</v>
      </c>
      <c r="UCE66" s="1366">
        <f t="shared" ref="UCE66" si="15351">UCE59*$C$64*$C$66</f>
        <v>0</v>
      </c>
      <c r="UCG66" s="1366">
        <f t="shared" ref="UCG66" si="15352">UCG59*$C$64*$C$66</f>
        <v>0</v>
      </c>
      <c r="UCI66" s="1366">
        <f t="shared" ref="UCI66" si="15353">UCI59*$C$64*$C$66</f>
        <v>0</v>
      </c>
      <c r="UCK66" s="1366">
        <f t="shared" ref="UCK66" si="15354">UCK59*$C$64*$C$66</f>
        <v>0</v>
      </c>
      <c r="UCM66" s="1366">
        <f t="shared" ref="UCM66" si="15355">UCM59*$C$64*$C$66</f>
        <v>0</v>
      </c>
      <c r="UCO66" s="1366">
        <f t="shared" ref="UCO66" si="15356">UCO59*$C$64*$C$66</f>
        <v>0</v>
      </c>
      <c r="UCQ66" s="1366">
        <f t="shared" ref="UCQ66" si="15357">UCQ59*$C$64*$C$66</f>
        <v>0</v>
      </c>
      <c r="UCS66" s="1366">
        <f t="shared" ref="UCS66" si="15358">UCS59*$C$64*$C$66</f>
        <v>0</v>
      </c>
      <c r="UCU66" s="1366">
        <f t="shared" ref="UCU66" si="15359">UCU59*$C$64*$C$66</f>
        <v>0</v>
      </c>
      <c r="UCW66" s="1366">
        <f t="shared" ref="UCW66" si="15360">UCW59*$C$64*$C$66</f>
        <v>0</v>
      </c>
      <c r="UCY66" s="1366">
        <f t="shared" ref="UCY66" si="15361">UCY59*$C$64*$C$66</f>
        <v>0</v>
      </c>
      <c r="UDA66" s="1366">
        <f t="shared" ref="UDA66" si="15362">UDA59*$C$64*$C$66</f>
        <v>0</v>
      </c>
      <c r="UDC66" s="1366">
        <f t="shared" ref="UDC66" si="15363">UDC59*$C$64*$C$66</f>
        <v>0</v>
      </c>
      <c r="UDE66" s="1366">
        <f t="shared" ref="UDE66" si="15364">UDE59*$C$64*$C$66</f>
        <v>0</v>
      </c>
      <c r="UDG66" s="1366">
        <f t="shared" ref="UDG66" si="15365">UDG59*$C$64*$C$66</f>
        <v>0</v>
      </c>
      <c r="UDI66" s="1366">
        <f t="shared" ref="UDI66" si="15366">UDI59*$C$64*$C$66</f>
        <v>0</v>
      </c>
      <c r="UDK66" s="1366">
        <f t="shared" ref="UDK66" si="15367">UDK59*$C$64*$C$66</f>
        <v>0</v>
      </c>
      <c r="UDM66" s="1366">
        <f t="shared" ref="UDM66" si="15368">UDM59*$C$64*$C$66</f>
        <v>0</v>
      </c>
      <c r="UDO66" s="1366">
        <f t="shared" ref="UDO66" si="15369">UDO59*$C$64*$C$66</f>
        <v>0</v>
      </c>
      <c r="UDQ66" s="1366">
        <f t="shared" ref="UDQ66" si="15370">UDQ59*$C$64*$C$66</f>
        <v>0</v>
      </c>
      <c r="UDS66" s="1366">
        <f t="shared" ref="UDS66" si="15371">UDS59*$C$64*$C$66</f>
        <v>0</v>
      </c>
      <c r="UDU66" s="1366">
        <f t="shared" ref="UDU66" si="15372">UDU59*$C$64*$C$66</f>
        <v>0</v>
      </c>
      <c r="UDW66" s="1366">
        <f t="shared" ref="UDW66" si="15373">UDW59*$C$64*$C$66</f>
        <v>0</v>
      </c>
      <c r="UDY66" s="1366">
        <f t="shared" ref="UDY66" si="15374">UDY59*$C$64*$C$66</f>
        <v>0</v>
      </c>
      <c r="UEA66" s="1366">
        <f t="shared" ref="UEA66" si="15375">UEA59*$C$64*$C$66</f>
        <v>0</v>
      </c>
      <c r="UEC66" s="1366">
        <f t="shared" ref="UEC66" si="15376">UEC59*$C$64*$C$66</f>
        <v>0</v>
      </c>
      <c r="UEE66" s="1366">
        <f t="shared" ref="UEE66" si="15377">UEE59*$C$64*$C$66</f>
        <v>0</v>
      </c>
      <c r="UEG66" s="1366">
        <f t="shared" ref="UEG66" si="15378">UEG59*$C$64*$C$66</f>
        <v>0</v>
      </c>
      <c r="UEI66" s="1366">
        <f t="shared" ref="UEI66" si="15379">UEI59*$C$64*$C$66</f>
        <v>0</v>
      </c>
      <c r="UEK66" s="1366">
        <f t="shared" ref="UEK66" si="15380">UEK59*$C$64*$C$66</f>
        <v>0</v>
      </c>
      <c r="UEM66" s="1366">
        <f t="shared" ref="UEM66" si="15381">UEM59*$C$64*$C$66</f>
        <v>0</v>
      </c>
      <c r="UEO66" s="1366">
        <f t="shared" ref="UEO66" si="15382">UEO59*$C$64*$C$66</f>
        <v>0</v>
      </c>
      <c r="UEQ66" s="1366">
        <f t="shared" ref="UEQ66" si="15383">UEQ59*$C$64*$C$66</f>
        <v>0</v>
      </c>
      <c r="UES66" s="1366">
        <f t="shared" ref="UES66" si="15384">UES59*$C$64*$C$66</f>
        <v>0</v>
      </c>
      <c r="UEU66" s="1366">
        <f t="shared" ref="UEU66" si="15385">UEU59*$C$64*$C$66</f>
        <v>0</v>
      </c>
      <c r="UEW66" s="1366">
        <f t="shared" ref="UEW66" si="15386">UEW59*$C$64*$C$66</f>
        <v>0</v>
      </c>
      <c r="UEY66" s="1366">
        <f t="shared" ref="UEY66" si="15387">UEY59*$C$64*$C$66</f>
        <v>0</v>
      </c>
      <c r="UFA66" s="1366">
        <f t="shared" ref="UFA66" si="15388">UFA59*$C$64*$C$66</f>
        <v>0</v>
      </c>
      <c r="UFC66" s="1366">
        <f t="shared" ref="UFC66" si="15389">UFC59*$C$64*$C$66</f>
        <v>0</v>
      </c>
      <c r="UFE66" s="1366">
        <f t="shared" ref="UFE66" si="15390">UFE59*$C$64*$C$66</f>
        <v>0</v>
      </c>
      <c r="UFG66" s="1366">
        <f t="shared" ref="UFG66" si="15391">UFG59*$C$64*$C$66</f>
        <v>0</v>
      </c>
      <c r="UFI66" s="1366">
        <f t="shared" ref="UFI66" si="15392">UFI59*$C$64*$C$66</f>
        <v>0</v>
      </c>
      <c r="UFK66" s="1366">
        <f t="shared" ref="UFK66" si="15393">UFK59*$C$64*$C$66</f>
        <v>0</v>
      </c>
      <c r="UFM66" s="1366">
        <f t="shared" ref="UFM66" si="15394">UFM59*$C$64*$C$66</f>
        <v>0</v>
      </c>
      <c r="UFO66" s="1366">
        <f t="shared" ref="UFO66" si="15395">UFO59*$C$64*$C$66</f>
        <v>0</v>
      </c>
      <c r="UFQ66" s="1366">
        <f t="shared" ref="UFQ66" si="15396">UFQ59*$C$64*$C$66</f>
        <v>0</v>
      </c>
      <c r="UFS66" s="1366">
        <f t="shared" ref="UFS66" si="15397">UFS59*$C$64*$C$66</f>
        <v>0</v>
      </c>
      <c r="UFU66" s="1366">
        <f t="shared" ref="UFU66" si="15398">UFU59*$C$64*$C$66</f>
        <v>0</v>
      </c>
      <c r="UFW66" s="1366">
        <f t="shared" ref="UFW66" si="15399">UFW59*$C$64*$C$66</f>
        <v>0</v>
      </c>
      <c r="UFY66" s="1366">
        <f t="shared" ref="UFY66" si="15400">UFY59*$C$64*$C$66</f>
        <v>0</v>
      </c>
      <c r="UGA66" s="1366">
        <f t="shared" ref="UGA66" si="15401">UGA59*$C$64*$C$66</f>
        <v>0</v>
      </c>
      <c r="UGC66" s="1366">
        <f t="shared" ref="UGC66" si="15402">UGC59*$C$64*$C$66</f>
        <v>0</v>
      </c>
      <c r="UGE66" s="1366">
        <f t="shared" ref="UGE66" si="15403">UGE59*$C$64*$C$66</f>
        <v>0</v>
      </c>
      <c r="UGG66" s="1366">
        <f t="shared" ref="UGG66" si="15404">UGG59*$C$64*$C$66</f>
        <v>0</v>
      </c>
      <c r="UGI66" s="1366">
        <f t="shared" ref="UGI66" si="15405">UGI59*$C$64*$C$66</f>
        <v>0</v>
      </c>
      <c r="UGK66" s="1366">
        <f t="shared" ref="UGK66" si="15406">UGK59*$C$64*$C$66</f>
        <v>0</v>
      </c>
      <c r="UGM66" s="1366">
        <f t="shared" ref="UGM66" si="15407">UGM59*$C$64*$C$66</f>
        <v>0</v>
      </c>
      <c r="UGO66" s="1366">
        <f t="shared" ref="UGO66" si="15408">UGO59*$C$64*$C$66</f>
        <v>0</v>
      </c>
      <c r="UGQ66" s="1366">
        <f t="shared" ref="UGQ66" si="15409">UGQ59*$C$64*$C$66</f>
        <v>0</v>
      </c>
      <c r="UGS66" s="1366">
        <f t="shared" ref="UGS66" si="15410">UGS59*$C$64*$C$66</f>
        <v>0</v>
      </c>
      <c r="UGU66" s="1366">
        <f t="shared" ref="UGU66" si="15411">UGU59*$C$64*$C$66</f>
        <v>0</v>
      </c>
      <c r="UGW66" s="1366">
        <f t="shared" ref="UGW66" si="15412">UGW59*$C$64*$C$66</f>
        <v>0</v>
      </c>
      <c r="UGY66" s="1366">
        <f t="shared" ref="UGY66" si="15413">UGY59*$C$64*$C$66</f>
        <v>0</v>
      </c>
      <c r="UHA66" s="1366">
        <f t="shared" ref="UHA66" si="15414">UHA59*$C$64*$C$66</f>
        <v>0</v>
      </c>
      <c r="UHC66" s="1366">
        <f t="shared" ref="UHC66" si="15415">UHC59*$C$64*$C$66</f>
        <v>0</v>
      </c>
      <c r="UHE66" s="1366">
        <f t="shared" ref="UHE66" si="15416">UHE59*$C$64*$C$66</f>
        <v>0</v>
      </c>
      <c r="UHG66" s="1366">
        <f t="shared" ref="UHG66" si="15417">UHG59*$C$64*$C$66</f>
        <v>0</v>
      </c>
      <c r="UHI66" s="1366">
        <f t="shared" ref="UHI66" si="15418">UHI59*$C$64*$C$66</f>
        <v>0</v>
      </c>
      <c r="UHK66" s="1366">
        <f t="shared" ref="UHK66" si="15419">UHK59*$C$64*$C$66</f>
        <v>0</v>
      </c>
      <c r="UHM66" s="1366">
        <f t="shared" ref="UHM66" si="15420">UHM59*$C$64*$C$66</f>
        <v>0</v>
      </c>
      <c r="UHO66" s="1366">
        <f t="shared" ref="UHO66" si="15421">UHO59*$C$64*$C$66</f>
        <v>0</v>
      </c>
      <c r="UHQ66" s="1366">
        <f t="shared" ref="UHQ66" si="15422">UHQ59*$C$64*$C$66</f>
        <v>0</v>
      </c>
      <c r="UHS66" s="1366">
        <f t="shared" ref="UHS66" si="15423">UHS59*$C$64*$C$66</f>
        <v>0</v>
      </c>
      <c r="UHU66" s="1366">
        <f t="shared" ref="UHU66" si="15424">UHU59*$C$64*$C$66</f>
        <v>0</v>
      </c>
      <c r="UHW66" s="1366">
        <f t="shared" ref="UHW66" si="15425">UHW59*$C$64*$C$66</f>
        <v>0</v>
      </c>
      <c r="UHY66" s="1366">
        <f t="shared" ref="UHY66" si="15426">UHY59*$C$64*$C$66</f>
        <v>0</v>
      </c>
      <c r="UIA66" s="1366">
        <f t="shared" ref="UIA66" si="15427">UIA59*$C$64*$C$66</f>
        <v>0</v>
      </c>
      <c r="UIC66" s="1366">
        <f t="shared" ref="UIC66" si="15428">UIC59*$C$64*$C$66</f>
        <v>0</v>
      </c>
      <c r="UIE66" s="1366">
        <f t="shared" ref="UIE66" si="15429">UIE59*$C$64*$C$66</f>
        <v>0</v>
      </c>
      <c r="UIG66" s="1366">
        <f t="shared" ref="UIG66" si="15430">UIG59*$C$64*$C$66</f>
        <v>0</v>
      </c>
      <c r="UII66" s="1366">
        <f t="shared" ref="UII66" si="15431">UII59*$C$64*$C$66</f>
        <v>0</v>
      </c>
      <c r="UIK66" s="1366">
        <f t="shared" ref="UIK66" si="15432">UIK59*$C$64*$C$66</f>
        <v>0</v>
      </c>
      <c r="UIM66" s="1366">
        <f t="shared" ref="UIM66" si="15433">UIM59*$C$64*$C$66</f>
        <v>0</v>
      </c>
      <c r="UIO66" s="1366">
        <f t="shared" ref="UIO66" si="15434">UIO59*$C$64*$C$66</f>
        <v>0</v>
      </c>
      <c r="UIQ66" s="1366">
        <f t="shared" ref="UIQ66" si="15435">UIQ59*$C$64*$C$66</f>
        <v>0</v>
      </c>
      <c r="UIS66" s="1366">
        <f t="shared" ref="UIS66" si="15436">UIS59*$C$64*$C$66</f>
        <v>0</v>
      </c>
      <c r="UIU66" s="1366">
        <f t="shared" ref="UIU66" si="15437">UIU59*$C$64*$C$66</f>
        <v>0</v>
      </c>
      <c r="UIW66" s="1366">
        <f t="shared" ref="UIW66" si="15438">UIW59*$C$64*$C$66</f>
        <v>0</v>
      </c>
      <c r="UIY66" s="1366">
        <f t="shared" ref="UIY66" si="15439">UIY59*$C$64*$C$66</f>
        <v>0</v>
      </c>
      <c r="UJA66" s="1366">
        <f t="shared" ref="UJA66" si="15440">UJA59*$C$64*$C$66</f>
        <v>0</v>
      </c>
      <c r="UJC66" s="1366">
        <f t="shared" ref="UJC66" si="15441">UJC59*$C$64*$C$66</f>
        <v>0</v>
      </c>
      <c r="UJE66" s="1366">
        <f t="shared" ref="UJE66" si="15442">UJE59*$C$64*$C$66</f>
        <v>0</v>
      </c>
      <c r="UJG66" s="1366">
        <f t="shared" ref="UJG66" si="15443">UJG59*$C$64*$C$66</f>
        <v>0</v>
      </c>
      <c r="UJI66" s="1366">
        <f t="shared" ref="UJI66" si="15444">UJI59*$C$64*$C$66</f>
        <v>0</v>
      </c>
      <c r="UJK66" s="1366">
        <f t="shared" ref="UJK66" si="15445">UJK59*$C$64*$C$66</f>
        <v>0</v>
      </c>
      <c r="UJM66" s="1366">
        <f t="shared" ref="UJM66" si="15446">UJM59*$C$64*$C$66</f>
        <v>0</v>
      </c>
      <c r="UJO66" s="1366">
        <f t="shared" ref="UJO66" si="15447">UJO59*$C$64*$C$66</f>
        <v>0</v>
      </c>
      <c r="UJQ66" s="1366">
        <f t="shared" ref="UJQ66" si="15448">UJQ59*$C$64*$C$66</f>
        <v>0</v>
      </c>
      <c r="UJS66" s="1366">
        <f t="shared" ref="UJS66" si="15449">UJS59*$C$64*$C$66</f>
        <v>0</v>
      </c>
      <c r="UJU66" s="1366">
        <f t="shared" ref="UJU66" si="15450">UJU59*$C$64*$C$66</f>
        <v>0</v>
      </c>
      <c r="UJW66" s="1366">
        <f t="shared" ref="UJW66" si="15451">UJW59*$C$64*$C$66</f>
        <v>0</v>
      </c>
      <c r="UJY66" s="1366">
        <f t="shared" ref="UJY66" si="15452">UJY59*$C$64*$C$66</f>
        <v>0</v>
      </c>
      <c r="UKA66" s="1366">
        <f t="shared" ref="UKA66" si="15453">UKA59*$C$64*$C$66</f>
        <v>0</v>
      </c>
      <c r="UKC66" s="1366">
        <f t="shared" ref="UKC66" si="15454">UKC59*$C$64*$C$66</f>
        <v>0</v>
      </c>
      <c r="UKE66" s="1366">
        <f t="shared" ref="UKE66" si="15455">UKE59*$C$64*$C$66</f>
        <v>0</v>
      </c>
      <c r="UKG66" s="1366">
        <f t="shared" ref="UKG66" si="15456">UKG59*$C$64*$C$66</f>
        <v>0</v>
      </c>
      <c r="UKI66" s="1366">
        <f t="shared" ref="UKI66" si="15457">UKI59*$C$64*$C$66</f>
        <v>0</v>
      </c>
      <c r="UKK66" s="1366">
        <f t="shared" ref="UKK66" si="15458">UKK59*$C$64*$C$66</f>
        <v>0</v>
      </c>
      <c r="UKM66" s="1366">
        <f t="shared" ref="UKM66" si="15459">UKM59*$C$64*$C$66</f>
        <v>0</v>
      </c>
      <c r="UKO66" s="1366">
        <f t="shared" ref="UKO66" si="15460">UKO59*$C$64*$C$66</f>
        <v>0</v>
      </c>
      <c r="UKQ66" s="1366">
        <f t="shared" ref="UKQ66" si="15461">UKQ59*$C$64*$C$66</f>
        <v>0</v>
      </c>
      <c r="UKS66" s="1366">
        <f t="shared" ref="UKS66" si="15462">UKS59*$C$64*$C$66</f>
        <v>0</v>
      </c>
      <c r="UKU66" s="1366">
        <f t="shared" ref="UKU66" si="15463">UKU59*$C$64*$C$66</f>
        <v>0</v>
      </c>
      <c r="UKW66" s="1366">
        <f t="shared" ref="UKW66" si="15464">UKW59*$C$64*$C$66</f>
        <v>0</v>
      </c>
      <c r="UKY66" s="1366">
        <f t="shared" ref="UKY66" si="15465">UKY59*$C$64*$C$66</f>
        <v>0</v>
      </c>
      <c r="ULA66" s="1366">
        <f t="shared" ref="ULA66" si="15466">ULA59*$C$64*$C$66</f>
        <v>0</v>
      </c>
      <c r="ULC66" s="1366">
        <f t="shared" ref="ULC66" si="15467">ULC59*$C$64*$C$66</f>
        <v>0</v>
      </c>
      <c r="ULE66" s="1366">
        <f t="shared" ref="ULE66" si="15468">ULE59*$C$64*$C$66</f>
        <v>0</v>
      </c>
      <c r="ULG66" s="1366">
        <f t="shared" ref="ULG66" si="15469">ULG59*$C$64*$C$66</f>
        <v>0</v>
      </c>
      <c r="ULI66" s="1366">
        <f t="shared" ref="ULI66" si="15470">ULI59*$C$64*$C$66</f>
        <v>0</v>
      </c>
      <c r="ULK66" s="1366">
        <f t="shared" ref="ULK66" si="15471">ULK59*$C$64*$C$66</f>
        <v>0</v>
      </c>
      <c r="ULM66" s="1366">
        <f t="shared" ref="ULM66" si="15472">ULM59*$C$64*$C$66</f>
        <v>0</v>
      </c>
      <c r="ULO66" s="1366">
        <f t="shared" ref="ULO66" si="15473">ULO59*$C$64*$C$66</f>
        <v>0</v>
      </c>
      <c r="ULQ66" s="1366">
        <f t="shared" ref="ULQ66" si="15474">ULQ59*$C$64*$C$66</f>
        <v>0</v>
      </c>
      <c r="ULS66" s="1366">
        <f t="shared" ref="ULS66" si="15475">ULS59*$C$64*$C$66</f>
        <v>0</v>
      </c>
      <c r="ULU66" s="1366">
        <f t="shared" ref="ULU66" si="15476">ULU59*$C$64*$C$66</f>
        <v>0</v>
      </c>
      <c r="ULW66" s="1366">
        <f t="shared" ref="ULW66" si="15477">ULW59*$C$64*$C$66</f>
        <v>0</v>
      </c>
      <c r="ULY66" s="1366">
        <f t="shared" ref="ULY66" si="15478">ULY59*$C$64*$C$66</f>
        <v>0</v>
      </c>
      <c r="UMA66" s="1366">
        <f t="shared" ref="UMA66" si="15479">UMA59*$C$64*$C$66</f>
        <v>0</v>
      </c>
      <c r="UMC66" s="1366">
        <f t="shared" ref="UMC66" si="15480">UMC59*$C$64*$C$66</f>
        <v>0</v>
      </c>
      <c r="UME66" s="1366">
        <f t="shared" ref="UME66" si="15481">UME59*$C$64*$C$66</f>
        <v>0</v>
      </c>
      <c r="UMG66" s="1366">
        <f t="shared" ref="UMG66" si="15482">UMG59*$C$64*$C$66</f>
        <v>0</v>
      </c>
      <c r="UMI66" s="1366">
        <f t="shared" ref="UMI66" si="15483">UMI59*$C$64*$C$66</f>
        <v>0</v>
      </c>
      <c r="UMK66" s="1366">
        <f t="shared" ref="UMK66" si="15484">UMK59*$C$64*$C$66</f>
        <v>0</v>
      </c>
      <c r="UMM66" s="1366">
        <f t="shared" ref="UMM66" si="15485">UMM59*$C$64*$C$66</f>
        <v>0</v>
      </c>
      <c r="UMO66" s="1366">
        <f t="shared" ref="UMO66" si="15486">UMO59*$C$64*$C$66</f>
        <v>0</v>
      </c>
      <c r="UMQ66" s="1366">
        <f t="shared" ref="UMQ66" si="15487">UMQ59*$C$64*$C$66</f>
        <v>0</v>
      </c>
      <c r="UMS66" s="1366">
        <f t="shared" ref="UMS66" si="15488">UMS59*$C$64*$C$66</f>
        <v>0</v>
      </c>
      <c r="UMU66" s="1366">
        <f t="shared" ref="UMU66" si="15489">UMU59*$C$64*$C$66</f>
        <v>0</v>
      </c>
      <c r="UMW66" s="1366">
        <f t="shared" ref="UMW66" si="15490">UMW59*$C$64*$C$66</f>
        <v>0</v>
      </c>
      <c r="UMY66" s="1366">
        <f t="shared" ref="UMY66" si="15491">UMY59*$C$64*$C$66</f>
        <v>0</v>
      </c>
      <c r="UNA66" s="1366">
        <f t="shared" ref="UNA66" si="15492">UNA59*$C$64*$C$66</f>
        <v>0</v>
      </c>
      <c r="UNC66" s="1366">
        <f t="shared" ref="UNC66" si="15493">UNC59*$C$64*$C$66</f>
        <v>0</v>
      </c>
      <c r="UNE66" s="1366">
        <f t="shared" ref="UNE66" si="15494">UNE59*$C$64*$C$66</f>
        <v>0</v>
      </c>
      <c r="UNG66" s="1366">
        <f t="shared" ref="UNG66" si="15495">UNG59*$C$64*$C$66</f>
        <v>0</v>
      </c>
      <c r="UNI66" s="1366">
        <f t="shared" ref="UNI66" si="15496">UNI59*$C$64*$C$66</f>
        <v>0</v>
      </c>
      <c r="UNK66" s="1366">
        <f t="shared" ref="UNK66" si="15497">UNK59*$C$64*$C$66</f>
        <v>0</v>
      </c>
      <c r="UNM66" s="1366">
        <f t="shared" ref="UNM66" si="15498">UNM59*$C$64*$C$66</f>
        <v>0</v>
      </c>
      <c r="UNO66" s="1366">
        <f t="shared" ref="UNO66" si="15499">UNO59*$C$64*$C$66</f>
        <v>0</v>
      </c>
      <c r="UNQ66" s="1366">
        <f t="shared" ref="UNQ66" si="15500">UNQ59*$C$64*$C$66</f>
        <v>0</v>
      </c>
      <c r="UNS66" s="1366">
        <f t="shared" ref="UNS66" si="15501">UNS59*$C$64*$C$66</f>
        <v>0</v>
      </c>
      <c r="UNU66" s="1366">
        <f t="shared" ref="UNU66" si="15502">UNU59*$C$64*$C$66</f>
        <v>0</v>
      </c>
      <c r="UNW66" s="1366">
        <f t="shared" ref="UNW66" si="15503">UNW59*$C$64*$C$66</f>
        <v>0</v>
      </c>
      <c r="UNY66" s="1366">
        <f t="shared" ref="UNY66" si="15504">UNY59*$C$64*$C$66</f>
        <v>0</v>
      </c>
      <c r="UOA66" s="1366">
        <f t="shared" ref="UOA66" si="15505">UOA59*$C$64*$C$66</f>
        <v>0</v>
      </c>
      <c r="UOC66" s="1366">
        <f t="shared" ref="UOC66" si="15506">UOC59*$C$64*$C$66</f>
        <v>0</v>
      </c>
      <c r="UOE66" s="1366">
        <f t="shared" ref="UOE66" si="15507">UOE59*$C$64*$C$66</f>
        <v>0</v>
      </c>
      <c r="UOG66" s="1366">
        <f t="shared" ref="UOG66" si="15508">UOG59*$C$64*$C$66</f>
        <v>0</v>
      </c>
      <c r="UOI66" s="1366">
        <f t="shared" ref="UOI66" si="15509">UOI59*$C$64*$C$66</f>
        <v>0</v>
      </c>
      <c r="UOK66" s="1366">
        <f t="shared" ref="UOK66" si="15510">UOK59*$C$64*$C$66</f>
        <v>0</v>
      </c>
      <c r="UOM66" s="1366">
        <f t="shared" ref="UOM66" si="15511">UOM59*$C$64*$C$66</f>
        <v>0</v>
      </c>
      <c r="UOO66" s="1366">
        <f t="shared" ref="UOO66" si="15512">UOO59*$C$64*$C$66</f>
        <v>0</v>
      </c>
      <c r="UOQ66" s="1366">
        <f t="shared" ref="UOQ66" si="15513">UOQ59*$C$64*$C$66</f>
        <v>0</v>
      </c>
      <c r="UOS66" s="1366">
        <f t="shared" ref="UOS66" si="15514">UOS59*$C$64*$C$66</f>
        <v>0</v>
      </c>
      <c r="UOU66" s="1366">
        <f t="shared" ref="UOU66" si="15515">UOU59*$C$64*$C$66</f>
        <v>0</v>
      </c>
      <c r="UOW66" s="1366">
        <f t="shared" ref="UOW66" si="15516">UOW59*$C$64*$C$66</f>
        <v>0</v>
      </c>
      <c r="UOY66" s="1366">
        <f t="shared" ref="UOY66" si="15517">UOY59*$C$64*$C$66</f>
        <v>0</v>
      </c>
      <c r="UPA66" s="1366">
        <f t="shared" ref="UPA66" si="15518">UPA59*$C$64*$C$66</f>
        <v>0</v>
      </c>
      <c r="UPC66" s="1366">
        <f t="shared" ref="UPC66" si="15519">UPC59*$C$64*$C$66</f>
        <v>0</v>
      </c>
      <c r="UPE66" s="1366">
        <f t="shared" ref="UPE66" si="15520">UPE59*$C$64*$C$66</f>
        <v>0</v>
      </c>
      <c r="UPG66" s="1366">
        <f t="shared" ref="UPG66" si="15521">UPG59*$C$64*$C$66</f>
        <v>0</v>
      </c>
      <c r="UPI66" s="1366">
        <f t="shared" ref="UPI66" si="15522">UPI59*$C$64*$C$66</f>
        <v>0</v>
      </c>
      <c r="UPK66" s="1366">
        <f t="shared" ref="UPK66" si="15523">UPK59*$C$64*$C$66</f>
        <v>0</v>
      </c>
      <c r="UPM66" s="1366">
        <f t="shared" ref="UPM66" si="15524">UPM59*$C$64*$C$66</f>
        <v>0</v>
      </c>
      <c r="UPO66" s="1366">
        <f t="shared" ref="UPO66" si="15525">UPO59*$C$64*$C$66</f>
        <v>0</v>
      </c>
      <c r="UPQ66" s="1366">
        <f t="shared" ref="UPQ66" si="15526">UPQ59*$C$64*$C$66</f>
        <v>0</v>
      </c>
      <c r="UPS66" s="1366">
        <f t="shared" ref="UPS66" si="15527">UPS59*$C$64*$C$66</f>
        <v>0</v>
      </c>
      <c r="UPU66" s="1366">
        <f t="shared" ref="UPU66" si="15528">UPU59*$C$64*$C$66</f>
        <v>0</v>
      </c>
      <c r="UPW66" s="1366">
        <f t="shared" ref="UPW66" si="15529">UPW59*$C$64*$C$66</f>
        <v>0</v>
      </c>
      <c r="UPY66" s="1366">
        <f t="shared" ref="UPY66" si="15530">UPY59*$C$64*$C$66</f>
        <v>0</v>
      </c>
      <c r="UQA66" s="1366">
        <f t="shared" ref="UQA66" si="15531">UQA59*$C$64*$C$66</f>
        <v>0</v>
      </c>
      <c r="UQC66" s="1366">
        <f t="shared" ref="UQC66" si="15532">UQC59*$C$64*$C$66</f>
        <v>0</v>
      </c>
      <c r="UQE66" s="1366">
        <f t="shared" ref="UQE66" si="15533">UQE59*$C$64*$C$66</f>
        <v>0</v>
      </c>
      <c r="UQG66" s="1366">
        <f t="shared" ref="UQG66" si="15534">UQG59*$C$64*$C$66</f>
        <v>0</v>
      </c>
      <c r="UQI66" s="1366">
        <f t="shared" ref="UQI66" si="15535">UQI59*$C$64*$C$66</f>
        <v>0</v>
      </c>
      <c r="UQK66" s="1366">
        <f t="shared" ref="UQK66" si="15536">UQK59*$C$64*$C$66</f>
        <v>0</v>
      </c>
      <c r="UQM66" s="1366">
        <f t="shared" ref="UQM66" si="15537">UQM59*$C$64*$C$66</f>
        <v>0</v>
      </c>
      <c r="UQO66" s="1366">
        <f t="shared" ref="UQO66" si="15538">UQO59*$C$64*$C$66</f>
        <v>0</v>
      </c>
      <c r="UQQ66" s="1366">
        <f t="shared" ref="UQQ66" si="15539">UQQ59*$C$64*$C$66</f>
        <v>0</v>
      </c>
      <c r="UQS66" s="1366">
        <f t="shared" ref="UQS66" si="15540">UQS59*$C$64*$C$66</f>
        <v>0</v>
      </c>
      <c r="UQU66" s="1366">
        <f t="shared" ref="UQU66" si="15541">UQU59*$C$64*$C$66</f>
        <v>0</v>
      </c>
      <c r="UQW66" s="1366">
        <f t="shared" ref="UQW66" si="15542">UQW59*$C$64*$C$66</f>
        <v>0</v>
      </c>
      <c r="UQY66" s="1366">
        <f t="shared" ref="UQY66" si="15543">UQY59*$C$64*$C$66</f>
        <v>0</v>
      </c>
      <c r="URA66" s="1366">
        <f t="shared" ref="URA66" si="15544">URA59*$C$64*$C$66</f>
        <v>0</v>
      </c>
      <c r="URC66" s="1366">
        <f t="shared" ref="URC66" si="15545">URC59*$C$64*$C$66</f>
        <v>0</v>
      </c>
      <c r="URE66" s="1366">
        <f t="shared" ref="URE66" si="15546">URE59*$C$64*$C$66</f>
        <v>0</v>
      </c>
      <c r="URG66" s="1366">
        <f t="shared" ref="URG66" si="15547">URG59*$C$64*$C$66</f>
        <v>0</v>
      </c>
      <c r="URI66" s="1366">
        <f t="shared" ref="URI66" si="15548">URI59*$C$64*$C$66</f>
        <v>0</v>
      </c>
      <c r="URK66" s="1366">
        <f t="shared" ref="URK66" si="15549">URK59*$C$64*$C$66</f>
        <v>0</v>
      </c>
      <c r="URM66" s="1366">
        <f t="shared" ref="URM66" si="15550">URM59*$C$64*$C$66</f>
        <v>0</v>
      </c>
      <c r="URO66" s="1366">
        <f t="shared" ref="URO66" si="15551">URO59*$C$64*$C$66</f>
        <v>0</v>
      </c>
      <c r="URQ66" s="1366">
        <f t="shared" ref="URQ66" si="15552">URQ59*$C$64*$C$66</f>
        <v>0</v>
      </c>
      <c r="URS66" s="1366">
        <f t="shared" ref="URS66" si="15553">URS59*$C$64*$C$66</f>
        <v>0</v>
      </c>
      <c r="URU66" s="1366">
        <f t="shared" ref="URU66" si="15554">URU59*$C$64*$C$66</f>
        <v>0</v>
      </c>
      <c r="URW66" s="1366">
        <f t="shared" ref="URW66" si="15555">URW59*$C$64*$C$66</f>
        <v>0</v>
      </c>
      <c r="URY66" s="1366">
        <f t="shared" ref="URY66" si="15556">URY59*$C$64*$C$66</f>
        <v>0</v>
      </c>
      <c r="USA66" s="1366">
        <f t="shared" ref="USA66" si="15557">USA59*$C$64*$C$66</f>
        <v>0</v>
      </c>
      <c r="USC66" s="1366">
        <f t="shared" ref="USC66" si="15558">USC59*$C$64*$C$66</f>
        <v>0</v>
      </c>
      <c r="USE66" s="1366">
        <f t="shared" ref="USE66" si="15559">USE59*$C$64*$C$66</f>
        <v>0</v>
      </c>
      <c r="USG66" s="1366">
        <f t="shared" ref="USG66" si="15560">USG59*$C$64*$C$66</f>
        <v>0</v>
      </c>
      <c r="USI66" s="1366">
        <f t="shared" ref="USI66" si="15561">USI59*$C$64*$C$66</f>
        <v>0</v>
      </c>
      <c r="USK66" s="1366">
        <f t="shared" ref="USK66" si="15562">USK59*$C$64*$C$66</f>
        <v>0</v>
      </c>
      <c r="USM66" s="1366">
        <f t="shared" ref="USM66" si="15563">USM59*$C$64*$C$66</f>
        <v>0</v>
      </c>
      <c r="USO66" s="1366">
        <f t="shared" ref="USO66" si="15564">USO59*$C$64*$C$66</f>
        <v>0</v>
      </c>
      <c r="USQ66" s="1366">
        <f t="shared" ref="USQ66" si="15565">USQ59*$C$64*$C$66</f>
        <v>0</v>
      </c>
      <c r="USS66" s="1366">
        <f t="shared" ref="USS66" si="15566">USS59*$C$64*$C$66</f>
        <v>0</v>
      </c>
      <c r="USU66" s="1366">
        <f t="shared" ref="USU66" si="15567">USU59*$C$64*$C$66</f>
        <v>0</v>
      </c>
      <c r="USW66" s="1366">
        <f t="shared" ref="USW66" si="15568">USW59*$C$64*$C$66</f>
        <v>0</v>
      </c>
      <c r="USY66" s="1366">
        <f t="shared" ref="USY66" si="15569">USY59*$C$64*$C$66</f>
        <v>0</v>
      </c>
      <c r="UTA66" s="1366">
        <f t="shared" ref="UTA66" si="15570">UTA59*$C$64*$C$66</f>
        <v>0</v>
      </c>
      <c r="UTC66" s="1366">
        <f t="shared" ref="UTC66" si="15571">UTC59*$C$64*$C$66</f>
        <v>0</v>
      </c>
      <c r="UTE66" s="1366">
        <f t="shared" ref="UTE66" si="15572">UTE59*$C$64*$C$66</f>
        <v>0</v>
      </c>
      <c r="UTG66" s="1366">
        <f t="shared" ref="UTG66" si="15573">UTG59*$C$64*$C$66</f>
        <v>0</v>
      </c>
      <c r="UTI66" s="1366">
        <f t="shared" ref="UTI66" si="15574">UTI59*$C$64*$C$66</f>
        <v>0</v>
      </c>
      <c r="UTK66" s="1366">
        <f t="shared" ref="UTK66" si="15575">UTK59*$C$64*$C$66</f>
        <v>0</v>
      </c>
      <c r="UTM66" s="1366">
        <f t="shared" ref="UTM66" si="15576">UTM59*$C$64*$C$66</f>
        <v>0</v>
      </c>
      <c r="UTO66" s="1366">
        <f t="shared" ref="UTO66" si="15577">UTO59*$C$64*$C$66</f>
        <v>0</v>
      </c>
      <c r="UTQ66" s="1366">
        <f t="shared" ref="UTQ66" si="15578">UTQ59*$C$64*$C$66</f>
        <v>0</v>
      </c>
      <c r="UTS66" s="1366">
        <f t="shared" ref="UTS66" si="15579">UTS59*$C$64*$C$66</f>
        <v>0</v>
      </c>
      <c r="UTU66" s="1366">
        <f t="shared" ref="UTU66" si="15580">UTU59*$C$64*$C$66</f>
        <v>0</v>
      </c>
      <c r="UTW66" s="1366">
        <f t="shared" ref="UTW66" si="15581">UTW59*$C$64*$C$66</f>
        <v>0</v>
      </c>
      <c r="UTY66" s="1366">
        <f t="shared" ref="UTY66" si="15582">UTY59*$C$64*$C$66</f>
        <v>0</v>
      </c>
      <c r="UUA66" s="1366">
        <f t="shared" ref="UUA66" si="15583">UUA59*$C$64*$C$66</f>
        <v>0</v>
      </c>
      <c r="UUC66" s="1366">
        <f t="shared" ref="UUC66" si="15584">UUC59*$C$64*$C$66</f>
        <v>0</v>
      </c>
      <c r="UUE66" s="1366">
        <f t="shared" ref="UUE66" si="15585">UUE59*$C$64*$C$66</f>
        <v>0</v>
      </c>
      <c r="UUG66" s="1366">
        <f t="shared" ref="UUG66" si="15586">UUG59*$C$64*$C$66</f>
        <v>0</v>
      </c>
      <c r="UUI66" s="1366">
        <f t="shared" ref="UUI66" si="15587">UUI59*$C$64*$C$66</f>
        <v>0</v>
      </c>
      <c r="UUK66" s="1366">
        <f t="shared" ref="UUK66" si="15588">UUK59*$C$64*$C$66</f>
        <v>0</v>
      </c>
      <c r="UUM66" s="1366">
        <f t="shared" ref="UUM66" si="15589">UUM59*$C$64*$C$66</f>
        <v>0</v>
      </c>
      <c r="UUO66" s="1366">
        <f t="shared" ref="UUO66" si="15590">UUO59*$C$64*$C$66</f>
        <v>0</v>
      </c>
      <c r="UUQ66" s="1366">
        <f t="shared" ref="UUQ66" si="15591">UUQ59*$C$64*$C$66</f>
        <v>0</v>
      </c>
      <c r="UUS66" s="1366">
        <f t="shared" ref="UUS66" si="15592">UUS59*$C$64*$C$66</f>
        <v>0</v>
      </c>
      <c r="UUU66" s="1366">
        <f t="shared" ref="UUU66" si="15593">UUU59*$C$64*$C$66</f>
        <v>0</v>
      </c>
      <c r="UUW66" s="1366">
        <f t="shared" ref="UUW66" si="15594">UUW59*$C$64*$C$66</f>
        <v>0</v>
      </c>
      <c r="UUY66" s="1366">
        <f t="shared" ref="UUY66" si="15595">UUY59*$C$64*$C$66</f>
        <v>0</v>
      </c>
      <c r="UVA66" s="1366">
        <f t="shared" ref="UVA66" si="15596">UVA59*$C$64*$C$66</f>
        <v>0</v>
      </c>
      <c r="UVC66" s="1366">
        <f t="shared" ref="UVC66" si="15597">UVC59*$C$64*$C$66</f>
        <v>0</v>
      </c>
      <c r="UVE66" s="1366">
        <f t="shared" ref="UVE66" si="15598">UVE59*$C$64*$C$66</f>
        <v>0</v>
      </c>
      <c r="UVG66" s="1366">
        <f t="shared" ref="UVG66" si="15599">UVG59*$C$64*$C$66</f>
        <v>0</v>
      </c>
      <c r="UVI66" s="1366">
        <f t="shared" ref="UVI66" si="15600">UVI59*$C$64*$C$66</f>
        <v>0</v>
      </c>
      <c r="UVK66" s="1366">
        <f t="shared" ref="UVK66" si="15601">UVK59*$C$64*$C$66</f>
        <v>0</v>
      </c>
      <c r="UVM66" s="1366">
        <f t="shared" ref="UVM66" si="15602">UVM59*$C$64*$C$66</f>
        <v>0</v>
      </c>
      <c r="UVO66" s="1366">
        <f t="shared" ref="UVO66" si="15603">UVO59*$C$64*$C$66</f>
        <v>0</v>
      </c>
      <c r="UVQ66" s="1366">
        <f t="shared" ref="UVQ66" si="15604">UVQ59*$C$64*$C$66</f>
        <v>0</v>
      </c>
      <c r="UVS66" s="1366">
        <f t="shared" ref="UVS66" si="15605">UVS59*$C$64*$C$66</f>
        <v>0</v>
      </c>
      <c r="UVU66" s="1366">
        <f t="shared" ref="UVU66" si="15606">UVU59*$C$64*$C$66</f>
        <v>0</v>
      </c>
      <c r="UVW66" s="1366">
        <f t="shared" ref="UVW66" si="15607">UVW59*$C$64*$C$66</f>
        <v>0</v>
      </c>
      <c r="UVY66" s="1366">
        <f t="shared" ref="UVY66" si="15608">UVY59*$C$64*$C$66</f>
        <v>0</v>
      </c>
      <c r="UWA66" s="1366">
        <f t="shared" ref="UWA66" si="15609">UWA59*$C$64*$C$66</f>
        <v>0</v>
      </c>
      <c r="UWC66" s="1366">
        <f t="shared" ref="UWC66" si="15610">UWC59*$C$64*$C$66</f>
        <v>0</v>
      </c>
      <c r="UWE66" s="1366">
        <f t="shared" ref="UWE66" si="15611">UWE59*$C$64*$C$66</f>
        <v>0</v>
      </c>
      <c r="UWG66" s="1366">
        <f t="shared" ref="UWG66" si="15612">UWG59*$C$64*$C$66</f>
        <v>0</v>
      </c>
      <c r="UWI66" s="1366">
        <f t="shared" ref="UWI66" si="15613">UWI59*$C$64*$C$66</f>
        <v>0</v>
      </c>
      <c r="UWK66" s="1366">
        <f t="shared" ref="UWK66" si="15614">UWK59*$C$64*$C$66</f>
        <v>0</v>
      </c>
      <c r="UWM66" s="1366">
        <f t="shared" ref="UWM66" si="15615">UWM59*$C$64*$C$66</f>
        <v>0</v>
      </c>
      <c r="UWO66" s="1366">
        <f t="shared" ref="UWO66" si="15616">UWO59*$C$64*$C$66</f>
        <v>0</v>
      </c>
      <c r="UWQ66" s="1366">
        <f t="shared" ref="UWQ66" si="15617">UWQ59*$C$64*$C$66</f>
        <v>0</v>
      </c>
      <c r="UWS66" s="1366">
        <f t="shared" ref="UWS66" si="15618">UWS59*$C$64*$C$66</f>
        <v>0</v>
      </c>
      <c r="UWU66" s="1366">
        <f t="shared" ref="UWU66" si="15619">UWU59*$C$64*$C$66</f>
        <v>0</v>
      </c>
      <c r="UWW66" s="1366">
        <f t="shared" ref="UWW66" si="15620">UWW59*$C$64*$C$66</f>
        <v>0</v>
      </c>
      <c r="UWY66" s="1366">
        <f t="shared" ref="UWY66" si="15621">UWY59*$C$64*$C$66</f>
        <v>0</v>
      </c>
      <c r="UXA66" s="1366">
        <f t="shared" ref="UXA66" si="15622">UXA59*$C$64*$C$66</f>
        <v>0</v>
      </c>
      <c r="UXC66" s="1366">
        <f t="shared" ref="UXC66" si="15623">UXC59*$C$64*$C$66</f>
        <v>0</v>
      </c>
      <c r="UXE66" s="1366">
        <f t="shared" ref="UXE66" si="15624">UXE59*$C$64*$C$66</f>
        <v>0</v>
      </c>
      <c r="UXG66" s="1366">
        <f t="shared" ref="UXG66" si="15625">UXG59*$C$64*$C$66</f>
        <v>0</v>
      </c>
      <c r="UXI66" s="1366">
        <f t="shared" ref="UXI66" si="15626">UXI59*$C$64*$C$66</f>
        <v>0</v>
      </c>
      <c r="UXK66" s="1366">
        <f t="shared" ref="UXK66" si="15627">UXK59*$C$64*$C$66</f>
        <v>0</v>
      </c>
      <c r="UXM66" s="1366">
        <f t="shared" ref="UXM66" si="15628">UXM59*$C$64*$C$66</f>
        <v>0</v>
      </c>
      <c r="UXO66" s="1366">
        <f t="shared" ref="UXO66" si="15629">UXO59*$C$64*$C$66</f>
        <v>0</v>
      </c>
      <c r="UXQ66" s="1366">
        <f t="shared" ref="UXQ66" si="15630">UXQ59*$C$64*$C$66</f>
        <v>0</v>
      </c>
      <c r="UXS66" s="1366">
        <f t="shared" ref="UXS66" si="15631">UXS59*$C$64*$C$66</f>
        <v>0</v>
      </c>
      <c r="UXU66" s="1366">
        <f t="shared" ref="UXU66" si="15632">UXU59*$C$64*$C$66</f>
        <v>0</v>
      </c>
      <c r="UXW66" s="1366">
        <f t="shared" ref="UXW66" si="15633">UXW59*$C$64*$C$66</f>
        <v>0</v>
      </c>
      <c r="UXY66" s="1366">
        <f t="shared" ref="UXY66" si="15634">UXY59*$C$64*$C$66</f>
        <v>0</v>
      </c>
      <c r="UYA66" s="1366">
        <f t="shared" ref="UYA66" si="15635">UYA59*$C$64*$C$66</f>
        <v>0</v>
      </c>
      <c r="UYC66" s="1366">
        <f t="shared" ref="UYC66" si="15636">UYC59*$C$64*$C$66</f>
        <v>0</v>
      </c>
      <c r="UYE66" s="1366">
        <f t="shared" ref="UYE66" si="15637">UYE59*$C$64*$C$66</f>
        <v>0</v>
      </c>
      <c r="UYG66" s="1366">
        <f t="shared" ref="UYG66" si="15638">UYG59*$C$64*$C$66</f>
        <v>0</v>
      </c>
      <c r="UYI66" s="1366">
        <f t="shared" ref="UYI66" si="15639">UYI59*$C$64*$C$66</f>
        <v>0</v>
      </c>
      <c r="UYK66" s="1366">
        <f t="shared" ref="UYK66" si="15640">UYK59*$C$64*$C$66</f>
        <v>0</v>
      </c>
      <c r="UYM66" s="1366">
        <f t="shared" ref="UYM66" si="15641">UYM59*$C$64*$C$66</f>
        <v>0</v>
      </c>
      <c r="UYO66" s="1366">
        <f t="shared" ref="UYO66" si="15642">UYO59*$C$64*$C$66</f>
        <v>0</v>
      </c>
      <c r="UYQ66" s="1366">
        <f t="shared" ref="UYQ66" si="15643">UYQ59*$C$64*$C$66</f>
        <v>0</v>
      </c>
      <c r="UYS66" s="1366">
        <f t="shared" ref="UYS66" si="15644">UYS59*$C$64*$C$66</f>
        <v>0</v>
      </c>
      <c r="UYU66" s="1366">
        <f t="shared" ref="UYU66" si="15645">UYU59*$C$64*$C$66</f>
        <v>0</v>
      </c>
      <c r="UYW66" s="1366">
        <f t="shared" ref="UYW66" si="15646">UYW59*$C$64*$C$66</f>
        <v>0</v>
      </c>
      <c r="UYY66" s="1366">
        <f t="shared" ref="UYY66" si="15647">UYY59*$C$64*$C$66</f>
        <v>0</v>
      </c>
      <c r="UZA66" s="1366">
        <f t="shared" ref="UZA66" si="15648">UZA59*$C$64*$C$66</f>
        <v>0</v>
      </c>
      <c r="UZC66" s="1366">
        <f t="shared" ref="UZC66" si="15649">UZC59*$C$64*$C$66</f>
        <v>0</v>
      </c>
      <c r="UZE66" s="1366">
        <f t="shared" ref="UZE66" si="15650">UZE59*$C$64*$C$66</f>
        <v>0</v>
      </c>
      <c r="UZG66" s="1366">
        <f t="shared" ref="UZG66" si="15651">UZG59*$C$64*$C$66</f>
        <v>0</v>
      </c>
      <c r="UZI66" s="1366">
        <f t="shared" ref="UZI66" si="15652">UZI59*$C$64*$C$66</f>
        <v>0</v>
      </c>
      <c r="UZK66" s="1366">
        <f t="shared" ref="UZK66" si="15653">UZK59*$C$64*$C$66</f>
        <v>0</v>
      </c>
      <c r="UZM66" s="1366">
        <f t="shared" ref="UZM66" si="15654">UZM59*$C$64*$C$66</f>
        <v>0</v>
      </c>
      <c r="UZO66" s="1366">
        <f t="shared" ref="UZO66" si="15655">UZO59*$C$64*$C$66</f>
        <v>0</v>
      </c>
      <c r="UZQ66" s="1366">
        <f t="shared" ref="UZQ66" si="15656">UZQ59*$C$64*$C$66</f>
        <v>0</v>
      </c>
      <c r="UZS66" s="1366">
        <f t="shared" ref="UZS66" si="15657">UZS59*$C$64*$C$66</f>
        <v>0</v>
      </c>
      <c r="UZU66" s="1366">
        <f t="shared" ref="UZU66" si="15658">UZU59*$C$64*$C$66</f>
        <v>0</v>
      </c>
      <c r="UZW66" s="1366">
        <f t="shared" ref="UZW66" si="15659">UZW59*$C$64*$C$66</f>
        <v>0</v>
      </c>
      <c r="UZY66" s="1366">
        <f t="shared" ref="UZY66" si="15660">UZY59*$C$64*$C$66</f>
        <v>0</v>
      </c>
      <c r="VAA66" s="1366">
        <f t="shared" ref="VAA66" si="15661">VAA59*$C$64*$C$66</f>
        <v>0</v>
      </c>
      <c r="VAC66" s="1366">
        <f t="shared" ref="VAC66" si="15662">VAC59*$C$64*$C$66</f>
        <v>0</v>
      </c>
      <c r="VAE66" s="1366">
        <f t="shared" ref="VAE66" si="15663">VAE59*$C$64*$C$66</f>
        <v>0</v>
      </c>
      <c r="VAG66" s="1366">
        <f t="shared" ref="VAG66" si="15664">VAG59*$C$64*$C$66</f>
        <v>0</v>
      </c>
      <c r="VAI66" s="1366">
        <f t="shared" ref="VAI66" si="15665">VAI59*$C$64*$C$66</f>
        <v>0</v>
      </c>
      <c r="VAK66" s="1366">
        <f t="shared" ref="VAK66" si="15666">VAK59*$C$64*$C$66</f>
        <v>0</v>
      </c>
      <c r="VAM66" s="1366">
        <f t="shared" ref="VAM66" si="15667">VAM59*$C$64*$C$66</f>
        <v>0</v>
      </c>
      <c r="VAO66" s="1366">
        <f t="shared" ref="VAO66" si="15668">VAO59*$C$64*$C$66</f>
        <v>0</v>
      </c>
      <c r="VAQ66" s="1366">
        <f t="shared" ref="VAQ66" si="15669">VAQ59*$C$64*$C$66</f>
        <v>0</v>
      </c>
      <c r="VAS66" s="1366">
        <f t="shared" ref="VAS66" si="15670">VAS59*$C$64*$C$66</f>
        <v>0</v>
      </c>
      <c r="VAU66" s="1366">
        <f t="shared" ref="VAU66" si="15671">VAU59*$C$64*$C$66</f>
        <v>0</v>
      </c>
      <c r="VAW66" s="1366">
        <f t="shared" ref="VAW66" si="15672">VAW59*$C$64*$C$66</f>
        <v>0</v>
      </c>
      <c r="VAY66" s="1366">
        <f t="shared" ref="VAY66" si="15673">VAY59*$C$64*$C$66</f>
        <v>0</v>
      </c>
      <c r="VBA66" s="1366">
        <f t="shared" ref="VBA66" si="15674">VBA59*$C$64*$C$66</f>
        <v>0</v>
      </c>
      <c r="VBC66" s="1366">
        <f t="shared" ref="VBC66" si="15675">VBC59*$C$64*$C$66</f>
        <v>0</v>
      </c>
      <c r="VBE66" s="1366">
        <f t="shared" ref="VBE66" si="15676">VBE59*$C$64*$C$66</f>
        <v>0</v>
      </c>
      <c r="VBG66" s="1366">
        <f t="shared" ref="VBG66" si="15677">VBG59*$C$64*$C$66</f>
        <v>0</v>
      </c>
      <c r="VBI66" s="1366">
        <f t="shared" ref="VBI66" si="15678">VBI59*$C$64*$C$66</f>
        <v>0</v>
      </c>
      <c r="VBK66" s="1366">
        <f t="shared" ref="VBK66" si="15679">VBK59*$C$64*$C$66</f>
        <v>0</v>
      </c>
      <c r="VBM66" s="1366">
        <f t="shared" ref="VBM66" si="15680">VBM59*$C$64*$C$66</f>
        <v>0</v>
      </c>
      <c r="VBO66" s="1366">
        <f t="shared" ref="VBO66" si="15681">VBO59*$C$64*$C$66</f>
        <v>0</v>
      </c>
      <c r="VBQ66" s="1366">
        <f t="shared" ref="VBQ66" si="15682">VBQ59*$C$64*$C$66</f>
        <v>0</v>
      </c>
      <c r="VBS66" s="1366">
        <f t="shared" ref="VBS66" si="15683">VBS59*$C$64*$C$66</f>
        <v>0</v>
      </c>
      <c r="VBU66" s="1366">
        <f t="shared" ref="VBU66" si="15684">VBU59*$C$64*$C$66</f>
        <v>0</v>
      </c>
      <c r="VBW66" s="1366">
        <f t="shared" ref="VBW66" si="15685">VBW59*$C$64*$C$66</f>
        <v>0</v>
      </c>
      <c r="VBY66" s="1366">
        <f t="shared" ref="VBY66" si="15686">VBY59*$C$64*$C$66</f>
        <v>0</v>
      </c>
      <c r="VCA66" s="1366">
        <f t="shared" ref="VCA66" si="15687">VCA59*$C$64*$C$66</f>
        <v>0</v>
      </c>
      <c r="VCC66" s="1366">
        <f t="shared" ref="VCC66" si="15688">VCC59*$C$64*$C$66</f>
        <v>0</v>
      </c>
      <c r="VCE66" s="1366">
        <f t="shared" ref="VCE66" si="15689">VCE59*$C$64*$C$66</f>
        <v>0</v>
      </c>
      <c r="VCG66" s="1366">
        <f t="shared" ref="VCG66" si="15690">VCG59*$C$64*$C$66</f>
        <v>0</v>
      </c>
      <c r="VCI66" s="1366">
        <f t="shared" ref="VCI66" si="15691">VCI59*$C$64*$C$66</f>
        <v>0</v>
      </c>
      <c r="VCK66" s="1366">
        <f t="shared" ref="VCK66" si="15692">VCK59*$C$64*$C$66</f>
        <v>0</v>
      </c>
      <c r="VCM66" s="1366">
        <f t="shared" ref="VCM66" si="15693">VCM59*$C$64*$C$66</f>
        <v>0</v>
      </c>
      <c r="VCO66" s="1366">
        <f t="shared" ref="VCO66" si="15694">VCO59*$C$64*$C$66</f>
        <v>0</v>
      </c>
      <c r="VCQ66" s="1366">
        <f t="shared" ref="VCQ66" si="15695">VCQ59*$C$64*$C$66</f>
        <v>0</v>
      </c>
      <c r="VCS66" s="1366">
        <f t="shared" ref="VCS66" si="15696">VCS59*$C$64*$C$66</f>
        <v>0</v>
      </c>
      <c r="VCU66" s="1366">
        <f t="shared" ref="VCU66" si="15697">VCU59*$C$64*$C$66</f>
        <v>0</v>
      </c>
      <c r="VCW66" s="1366">
        <f t="shared" ref="VCW66" si="15698">VCW59*$C$64*$C$66</f>
        <v>0</v>
      </c>
      <c r="VCY66" s="1366">
        <f t="shared" ref="VCY66" si="15699">VCY59*$C$64*$C$66</f>
        <v>0</v>
      </c>
      <c r="VDA66" s="1366">
        <f t="shared" ref="VDA66" si="15700">VDA59*$C$64*$C$66</f>
        <v>0</v>
      </c>
      <c r="VDC66" s="1366">
        <f t="shared" ref="VDC66" si="15701">VDC59*$C$64*$C$66</f>
        <v>0</v>
      </c>
      <c r="VDE66" s="1366">
        <f t="shared" ref="VDE66" si="15702">VDE59*$C$64*$C$66</f>
        <v>0</v>
      </c>
      <c r="VDG66" s="1366">
        <f t="shared" ref="VDG66" si="15703">VDG59*$C$64*$C$66</f>
        <v>0</v>
      </c>
      <c r="VDI66" s="1366">
        <f t="shared" ref="VDI66" si="15704">VDI59*$C$64*$C$66</f>
        <v>0</v>
      </c>
      <c r="VDK66" s="1366">
        <f t="shared" ref="VDK66" si="15705">VDK59*$C$64*$C$66</f>
        <v>0</v>
      </c>
      <c r="VDM66" s="1366">
        <f t="shared" ref="VDM66" si="15706">VDM59*$C$64*$C$66</f>
        <v>0</v>
      </c>
      <c r="VDO66" s="1366">
        <f t="shared" ref="VDO66" si="15707">VDO59*$C$64*$C$66</f>
        <v>0</v>
      </c>
      <c r="VDQ66" s="1366">
        <f t="shared" ref="VDQ66" si="15708">VDQ59*$C$64*$C$66</f>
        <v>0</v>
      </c>
      <c r="VDS66" s="1366">
        <f t="shared" ref="VDS66" si="15709">VDS59*$C$64*$C$66</f>
        <v>0</v>
      </c>
      <c r="VDU66" s="1366">
        <f t="shared" ref="VDU66" si="15710">VDU59*$C$64*$C$66</f>
        <v>0</v>
      </c>
      <c r="VDW66" s="1366">
        <f t="shared" ref="VDW66" si="15711">VDW59*$C$64*$C$66</f>
        <v>0</v>
      </c>
      <c r="VDY66" s="1366">
        <f t="shared" ref="VDY66" si="15712">VDY59*$C$64*$C$66</f>
        <v>0</v>
      </c>
      <c r="VEA66" s="1366">
        <f t="shared" ref="VEA66" si="15713">VEA59*$C$64*$C$66</f>
        <v>0</v>
      </c>
      <c r="VEC66" s="1366">
        <f t="shared" ref="VEC66" si="15714">VEC59*$C$64*$C$66</f>
        <v>0</v>
      </c>
      <c r="VEE66" s="1366">
        <f t="shared" ref="VEE66" si="15715">VEE59*$C$64*$C$66</f>
        <v>0</v>
      </c>
      <c r="VEG66" s="1366">
        <f t="shared" ref="VEG66" si="15716">VEG59*$C$64*$C$66</f>
        <v>0</v>
      </c>
      <c r="VEI66" s="1366">
        <f t="shared" ref="VEI66" si="15717">VEI59*$C$64*$C$66</f>
        <v>0</v>
      </c>
      <c r="VEK66" s="1366">
        <f t="shared" ref="VEK66" si="15718">VEK59*$C$64*$C$66</f>
        <v>0</v>
      </c>
      <c r="VEM66" s="1366">
        <f t="shared" ref="VEM66" si="15719">VEM59*$C$64*$C$66</f>
        <v>0</v>
      </c>
      <c r="VEO66" s="1366">
        <f t="shared" ref="VEO66" si="15720">VEO59*$C$64*$C$66</f>
        <v>0</v>
      </c>
      <c r="VEQ66" s="1366">
        <f t="shared" ref="VEQ66" si="15721">VEQ59*$C$64*$C$66</f>
        <v>0</v>
      </c>
      <c r="VES66" s="1366">
        <f t="shared" ref="VES66" si="15722">VES59*$C$64*$C$66</f>
        <v>0</v>
      </c>
      <c r="VEU66" s="1366">
        <f t="shared" ref="VEU66" si="15723">VEU59*$C$64*$C$66</f>
        <v>0</v>
      </c>
      <c r="VEW66" s="1366">
        <f t="shared" ref="VEW66" si="15724">VEW59*$C$64*$C$66</f>
        <v>0</v>
      </c>
      <c r="VEY66" s="1366">
        <f t="shared" ref="VEY66" si="15725">VEY59*$C$64*$C$66</f>
        <v>0</v>
      </c>
      <c r="VFA66" s="1366">
        <f t="shared" ref="VFA66" si="15726">VFA59*$C$64*$C$66</f>
        <v>0</v>
      </c>
      <c r="VFC66" s="1366">
        <f t="shared" ref="VFC66" si="15727">VFC59*$C$64*$C$66</f>
        <v>0</v>
      </c>
      <c r="VFE66" s="1366">
        <f t="shared" ref="VFE66" si="15728">VFE59*$C$64*$C$66</f>
        <v>0</v>
      </c>
      <c r="VFG66" s="1366">
        <f t="shared" ref="VFG66" si="15729">VFG59*$C$64*$C$66</f>
        <v>0</v>
      </c>
      <c r="VFI66" s="1366">
        <f t="shared" ref="VFI66" si="15730">VFI59*$C$64*$C$66</f>
        <v>0</v>
      </c>
      <c r="VFK66" s="1366">
        <f t="shared" ref="VFK66" si="15731">VFK59*$C$64*$C$66</f>
        <v>0</v>
      </c>
      <c r="VFM66" s="1366">
        <f t="shared" ref="VFM66" si="15732">VFM59*$C$64*$C$66</f>
        <v>0</v>
      </c>
      <c r="VFO66" s="1366">
        <f t="shared" ref="VFO66" si="15733">VFO59*$C$64*$C$66</f>
        <v>0</v>
      </c>
      <c r="VFQ66" s="1366">
        <f t="shared" ref="VFQ66" si="15734">VFQ59*$C$64*$C$66</f>
        <v>0</v>
      </c>
      <c r="VFS66" s="1366">
        <f t="shared" ref="VFS66" si="15735">VFS59*$C$64*$C$66</f>
        <v>0</v>
      </c>
      <c r="VFU66" s="1366">
        <f t="shared" ref="VFU66" si="15736">VFU59*$C$64*$C$66</f>
        <v>0</v>
      </c>
      <c r="VFW66" s="1366">
        <f t="shared" ref="VFW66" si="15737">VFW59*$C$64*$C$66</f>
        <v>0</v>
      </c>
      <c r="VFY66" s="1366">
        <f t="shared" ref="VFY66" si="15738">VFY59*$C$64*$C$66</f>
        <v>0</v>
      </c>
      <c r="VGA66" s="1366">
        <f t="shared" ref="VGA66" si="15739">VGA59*$C$64*$C$66</f>
        <v>0</v>
      </c>
      <c r="VGC66" s="1366">
        <f t="shared" ref="VGC66" si="15740">VGC59*$C$64*$C$66</f>
        <v>0</v>
      </c>
      <c r="VGE66" s="1366">
        <f t="shared" ref="VGE66" si="15741">VGE59*$C$64*$C$66</f>
        <v>0</v>
      </c>
      <c r="VGG66" s="1366">
        <f t="shared" ref="VGG66" si="15742">VGG59*$C$64*$C$66</f>
        <v>0</v>
      </c>
      <c r="VGI66" s="1366">
        <f t="shared" ref="VGI66" si="15743">VGI59*$C$64*$C$66</f>
        <v>0</v>
      </c>
      <c r="VGK66" s="1366">
        <f t="shared" ref="VGK66" si="15744">VGK59*$C$64*$C$66</f>
        <v>0</v>
      </c>
      <c r="VGM66" s="1366">
        <f t="shared" ref="VGM66" si="15745">VGM59*$C$64*$C$66</f>
        <v>0</v>
      </c>
      <c r="VGO66" s="1366">
        <f t="shared" ref="VGO66" si="15746">VGO59*$C$64*$C$66</f>
        <v>0</v>
      </c>
      <c r="VGQ66" s="1366">
        <f t="shared" ref="VGQ66" si="15747">VGQ59*$C$64*$C$66</f>
        <v>0</v>
      </c>
      <c r="VGS66" s="1366">
        <f t="shared" ref="VGS66" si="15748">VGS59*$C$64*$C$66</f>
        <v>0</v>
      </c>
      <c r="VGU66" s="1366">
        <f t="shared" ref="VGU66" si="15749">VGU59*$C$64*$C$66</f>
        <v>0</v>
      </c>
      <c r="VGW66" s="1366">
        <f t="shared" ref="VGW66" si="15750">VGW59*$C$64*$C$66</f>
        <v>0</v>
      </c>
      <c r="VGY66" s="1366">
        <f t="shared" ref="VGY66" si="15751">VGY59*$C$64*$C$66</f>
        <v>0</v>
      </c>
      <c r="VHA66" s="1366">
        <f t="shared" ref="VHA66" si="15752">VHA59*$C$64*$C$66</f>
        <v>0</v>
      </c>
      <c r="VHC66" s="1366">
        <f t="shared" ref="VHC66" si="15753">VHC59*$C$64*$C$66</f>
        <v>0</v>
      </c>
      <c r="VHE66" s="1366">
        <f t="shared" ref="VHE66" si="15754">VHE59*$C$64*$C$66</f>
        <v>0</v>
      </c>
      <c r="VHG66" s="1366">
        <f t="shared" ref="VHG66" si="15755">VHG59*$C$64*$C$66</f>
        <v>0</v>
      </c>
      <c r="VHI66" s="1366">
        <f t="shared" ref="VHI66" si="15756">VHI59*$C$64*$C$66</f>
        <v>0</v>
      </c>
      <c r="VHK66" s="1366">
        <f t="shared" ref="VHK66" si="15757">VHK59*$C$64*$C$66</f>
        <v>0</v>
      </c>
      <c r="VHM66" s="1366">
        <f t="shared" ref="VHM66" si="15758">VHM59*$C$64*$C$66</f>
        <v>0</v>
      </c>
      <c r="VHO66" s="1366">
        <f t="shared" ref="VHO66" si="15759">VHO59*$C$64*$C$66</f>
        <v>0</v>
      </c>
      <c r="VHQ66" s="1366">
        <f t="shared" ref="VHQ66" si="15760">VHQ59*$C$64*$C$66</f>
        <v>0</v>
      </c>
      <c r="VHS66" s="1366">
        <f t="shared" ref="VHS66" si="15761">VHS59*$C$64*$C$66</f>
        <v>0</v>
      </c>
      <c r="VHU66" s="1366">
        <f t="shared" ref="VHU66" si="15762">VHU59*$C$64*$C$66</f>
        <v>0</v>
      </c>
      <c r="VHW66" s="1366">
        <f t="shared" ref="VHW66" si="15763">VHW59*$C$64*$C$66</f>
        <v>0</v>
      </c>
      <c r="VHY66" s="1366">
        <f t="shared" ref="VHY66" si="15764">VHY59*$C$64*$C$66</f>
        <v>0</v>
      </c>
      <c r="VIA66" s="1366">
        <f t="shared" ref="VIA66" si="15765">VIA59*$C$64*$C$66</f>
        <v>0</v>
      </c>
      <c r="VIC66" s="1366">
        <f t="shared" ref="VIC66" si="15766">VIC59*$C$64*$C$66</f>
        <v>0</v>
      </c>
      <c r="VIE66" s="1366">
        <f t="shared" ref="VIE66" si="15767">VIE59*$C$64*$C$66</f>
        <v>0</v>
      </c>
      <c r="VIG66" s="1366">
        <f t="shared" ref="VIG66" si="15768">VIG59*$C$64*$C$66</f>
        <v>0</v>
      </c>
      <c r="VII66" s="1366">
        <f t="shared" ref="VII66" si="15769">VII59*$C$64*$C$66</f>
        <v>0</v>
      </c>
      <c r="VIK66" s="1366">
        <f t="shared" ref="VIK66" si="15770">VIK59*$C$64*$C$66</f>
        <v>0</v>
      </c>
      <c r="VIM66" s="1366">
        <f t="shared" ref="VIM66" si="15771">VIM59*$C$64*$C$66</f>
        <v>0</v>
      </c>
      <c r="VIO66" s="1366">
        <f t="shared" ref="VIO66" si="15772">VIO59*$C$64*$C$66</f>
        <v>0</v>
      </c>
      <c r="VIQ66" s="1366">
        <f t="shared" ref="VIQ66" si="15773">VIQ59*$C$64*$C$66</f>
        <v>0</v>
      </c>
      <c r="VIS66" s="1366">
        <f t="shared" ref="VIS66" si="15774">VIS59*$C$64*$C$66</f>
        <v>0</v>
      </c>
      <c r="VIU66" s="1366">
        <f t="shared" ref="VIU66" si="15775">VIU59*$C$64*$C$66</f>
        <v>0</v>
      </c>
      <c r="VIW66" s="1366">
        <f t="shared" ref="VIW66" si="15776">VIW59*$C$64*$C$66</f>
        <v>0</v>
      </c>
      <c r="VIY66" s="1366">
        <f t="shared" ref="VIY66" si="15777">VIY59*$C$64*$C$66</f>
        <v>0</v>
      </c>
      <c r="VJA66" s="1366">
        <f t="shared" ref="VJA66" si="15778">VJA59*$C$64*$C$66</f>
        <v>0</v>
      </c>
      <c r="VJC66" s="1366">
        <f t="shared" ref="VJC66" si="15779">VJC59*$C$64*$C$66</f>
        <v>0</v>
      </c>
      <c r="VJE66" s="1366">
        <f t="shared" ref="VJE66" si="15780">VJE59*$C$64*$C$66</f>
        <v>0</v>
      </c>
      <c r="VJG66" s="1366">
        <f t="shared" ref="VJG66" si="15781">VJG59*$C$64*$C$66</f>
        <v>0</v>
      </c>
      <c r="VJI66" s="1366">
        <f t="shared" ref="VJI66" si="15782">VJI59*$C$64*$C$66</f>
        <v>0</v>
      </c>
      <c r="VJK66" s="1366">
        <f t="shared" ref="VJK66" si="15783">VJK59*$C$64*$C$66</f>
        <v>0</v>
      </c>
      <c r="VJM66" s="1366">
        <f t="shared" ref="VJM66" si="15784">VJM59*$C$64*$C$66</f>
        <v>0</v>
      </c>
      <c r="VJO66" s="1366">
        <f t="shared" ref="VJO66" si="15785">VJO59*$C$64*$C$66</f>
        <v>0</v>
      </c>
      <c r="VJQ66" s="1366">
        <f t="shared" ref="VJQ66" si="15786">VJQ59*$C$64*$C$66</f>
        <v>0</v>
      </c>
      <c r="VJS66" s="1366">
        <f t="shared" ref="VJS66" si="15787">VJS59*$C$64*$C$66</f>
        <v>0</v>
      </c>
      <c r="VJU66" s="1366">
        <f t="shared" ref="VJU66" si="15788">VJU59*$C$64*$C$66</f>
        <v>0</v>
      </c>
      <c r="VJW66" s="1366">
        <f t="shared" ref="VJW66" si="15789">VJW59*$C$64*$C$66</f>
        <v>0</v>
      </c>
      <c r="VJY66" s="1366">
        <f t="shared" ref="VJY66" si="15790">VJY59*$C$64*$C$66</f>
        <v>0</v>
      </c>
      <c r="VKA66" s="1366">
        <f t="shared" ref="VKA66" si="15791">VKA59*$C$64*$C$66</f>
        <v>0</v>
      </c>
      <c r="VKC66" s="1366">
        <f t="shared" ref="VKC66" si="15792">VKC59*$C$64*$C$66</f>
        <v>0</v>
      </c>
      <c r="VKE66" s="1366">
        <f t="shared" ref="VKE66" si="15793">VKE59*$C$64*$C$66</f>
        <v>0</v>
      </c>
      <c r="VKG66" s="1366">
        <f t="shared" ref="VKG66" si="15794">VKG59*$C$64*$C$66</f>
        <v>0</v>
      </c>
      <c r="VKI66" s="1366">
        <f t="shared" ref="VKI66" si="15795">VKI59*$C$64*$C$66</f>
        <v>0</v>
      </c>
      <c r="VKK66" s="1366">
        <f t="shared" ref="VKK66" si="15796">VKK59*$C$64*$C$66</f>
        <v>0</v>
      </c>
      <c r="VKM66" s="1366">
        <f t="shared" ref="VKM66" si="15797">VKM59*$C$64*$C$66</f>
        <v>0</v>
      </c>
      <c r="VKO66" s="1366">
        <f t="shared" ref="VKO66" si="15798">VKO59*$C$64*$C$66</f>
        <v>0</v>
      </c>
      <c r="VKQ66" s="1366">
        <f t="shared" ref="VKQ66" si="15799">VKQ59*$C$64*$C$66</f>
        <v>0</v>
      </c>
      <c r="VKS66" s="1366">
        <f t="shared" ref="VKS66" si="15800">VKS59*$C$64*$C$66</f>
        <v>0</v>
      </c>
      <c r="VKU66" s="1366">
        <f t="shared" ref="VKU66" si="15801">VKU59*$C$64*$C$66</f>
        <v>0</v>
      </c>
      <c r="VKW66" s="1366">
        <f t="shared" ref="VKW66" si="15802">VKW59*$C$64*$C$66</f>
        <v>0</v>
      </c>
      <c r="VKY66" s="1366">
        <f t="shared" ref="VKY66" si="15803">VKY59*$C$64*$C$66</f>
        <v>0</v>
      </c>
      <c r="VLA66" s="1366">
        <f t="shared" ref="VLA66" si="15804">VLA59*$C$64*$C$66</f>
        <v>0</v>
      </c>
      <c r="VLC66" s="1366">
        <f t="shared" ref="VLC66" si="15805">VLC59*$C$64*$C$66</f>
        <v>0</v>
      </c>
      <c r="VLE66" s="1366">
        <f t="shared" ref="VLE66" si="15806">VLE59*$C$64*$C$66</f>
        <v>0</v>
      </c>
      <c r="VLG66" s="1366">
        <f t="shared" ref="VLG66" si="15807">VLG59*$C$64*$C$66</f>
        <v>0</v>
      </c>
      <c r="VLI66" s="1366">
        <f t="shared" ref="VLI66" si="15808">VLI59*$C$64*$C$66</f>
        <v>0</v>
      </c>
      <c r="VLK66" s="1366">
        <f t="shared" ref="VLK66" si="15809">VLK59*$C$64*$C$66</f>
        <v>0</v>
      </c>
      <c r="VLM66" s="1366">
        <f t="shared" ref="VLM66" si="15810">VLM59*$C$64*$C$66</f>
        <v>0</v>
      </c>
      <c r="VLO66" s="1366">
        <f t="shared" ref="VLO66" si="15811">VLO59*$C$64*$C$66</f>
        <v>0</v>
      </c>
      <c r="VLQ66" s="1366">
        <f t="shared" ref="VLQ66" si="15812">VLQ59*$C$64*$C$66</f>
        <v>0</v>
      </c>
      <c r="VLS66" s="1366">
        <f t="shared" ref="VLS66" si="15813">VLS59*$C$64*$C$66</f>
        <v>0</v>
      </c>
      <c r="VLU66" s="1366">
        <f t="shared" ref="VLU66" si="15814">VLU59*$C$64*$C$66</f>
        <v>0</v>
      </c>
      <c r="VLW66" s="1366">
        <f t="shared" ref="VLW66" si="15815">VLW59*$C$64*$C$66</f>
        <v>0</v>
      </c>
      <c r="VLY66" s="1366">
        <f t="shared" ref="VLY66" si="15816">VLY59*$C$64*$C$66</f>
        <v>0</v>
      </c>
      <c r="VMA66" s="1366">
        <f t="shared" ref="VMA66" si="15817">VMA59*$C$64*$C$66</f>
        <v>0</v>
      </c>
      <c r="VMC66" s="1366">
        <f t="shared" ref="VMC66" si="15818">VMC59*$C$64*$C$66</f>
        <v>0</v>
      </c>
      <c r="VME66" s="1366">
        <f t="shared" ref="VME66" si="15819">VME59*$C$64*$C$66</f>
        <v>0</v>
      </c>
      <c r="VMG66" s="1366">
        <f t="shared" ref="VMG66" si="15820">VMG59*$C$64*$C$66</f>
        <v>0</v>
      </c>
      <c r="VMI66" s="1366">
        <f t="shared" ref="VMI66" si="15821">VMI59*$C$64*$C$66</f>
        <v>0</v>
      </c>
      <c r="VMK66" s="1366">
        <f t="shared" ref="VMK66" si="15822">VMK59*$C$64*$C$66</f>
        <v>0</v>
      </c>
      <c r="VMM66" s="1366">
        <f t="shared" ref="VMM66" si="15823">VMM59*$C$64*$C$66</f>
        <v>0</v>
      </c>
      <c r="VMO66" s="1366">
        <f t="shared" ref="VMO66" si="15824">VMO59*$C$64*$C$66</f>
        <v>0</v>
      </c>
      <c r="VMQ66" s="1366">
        <f t="shared" ref="VMQ66" si="15825">VMQ59*$C$64*$C$66</f>
        <v>0</v>
      </c>
      <c r="VMS66" s="1366">
        <f t="shared" ref="VMS66" si="15826">VMS59*$C$64*$C$66</f>
        <v>0</v>
      </c>
      <c r="VMU66" s="1366">
        <f t="shared" ref="VMU66" si="15827">VMU59*$C$64*$C$66</f>
        <v>0</v>
      </c>
      <c r="VMW66" s="1366">
        <f t="shared" ref="VMW66" si="15828">VMW59*$C$64*$C$66</f>
        <v>0</v>
      </c>
      <c r="VMY66" s="1366">
        <f t="shared" ref="VMY66" si="15829">VMY59*$C$64*$C$66</f>
        <v>0</v>
      </c>
      <c r="VNA66" s="1366">
        <f t="shared" ref="VNA66" si="15830">VNA59*$C$64*$C$66</f>
        <v>0</v>
      </c>
      <c r="VNC66" s="1366">
        <f t="shared" ref="VNC66" si="15831">VNC59*$C$64*$C$66</f>
        <v>0</v>
      </c>
      <c r="VNE66" s="1366">
        <f t="shared" ref="VNE66" si="15832">VNE59*$C$64*$C$66</f>
        <v>0</v>
      </c>
      <c r="VNG66" s="1366">
        <f t="shared" ref="VNG66" si="15833">VNG59*$C$64*$C$66</f>
        <v>0</v>
      </c>
      <c r="VNI66" s="1366">
        <f t="shared" ref="VNI66" si="15834">VNI59*$C$64*$C$66</f>
        <v>0</v>
      </c>
      <c r="VNK66" s="1366">
        <f t="shared" ref="VNK66" si="15835">VNK59*$C$64*$C$66</f>
        <v>0</v>
      </c>
      <c r="VNM66" s="1366">
        <f t="shared" ref="VNM66" si="15836">VNM59*$C$64*$C$66</f>
        <v>0</v>
      </c>
      <c r="VNO66" s="1366">
        <f t="shared" ref="VNO66" si="15837">VNO59*$C$64*$C$66</f>
        <v>0</v>
      </c>
      <c r="VNQ66" s="1366">
        <f t="shared" ref="VNQ66" si="15838">VNQ59*$C$64*$C$66</f>
        <v>0</v>
      </c>
      <c r="VNS66" s="1366">
        <f t="shared" ref="VNS66" si="15839">VNS59*$C$64*$C$66</f>
        <v>0</v>
      </c>
      <c r="VNU66" s="1366">
        <f t="shared" ref="VNU66" si="15840">VNU59*$C$64*$C$66</f>
        <v>0</v>
      </c>
      <c r="VNW66" s="1366">
        <f t="shared" ref="VNW66" si="15841">VNW59*$C$64*$C$66</f>
        <v>0</v>
      </c>
      <c r="VNY66" s="1366">
        <f t="shared" ref="VNY66" si="15842">VNY59*$C$64*$C$66</f>
        <v>0</v>
      </c>
      <c r="VOA66" s="1366">
        <f t="shared" ref="VOA66" si="15843">VOA59*$C$64*$C$66</f>
        <v>0</v>
      </c>
      <c r="VOC66" s="1366">
        <f t="shared" ref="VOC66" si="15844">VOC59*$C$64*$C$66</f>
        <v>0</v>
      </c>
      <c r="VOE66" s="1366">
        <f t="shared" ref="VOE66" si="15845">VOE59*$C$64*$C$66</f>
        <v>0</v>
      </c>
      <c r="VOG66" s="1366">
        <f t="shared" ref="VOG66" si="15846">VOG59*$C$64*$C$66</f>
        <v>0</v>
      </c>
      <c r="VOI66" s="1366">
        <f t="shared" ref="VOI66" si="15847">VOI59*$C$64*$C$66</f>
        <v>0</v>
      </c>
      <c r="VOK66" s="1366">
        <f t="shared" ref="VOK66" si="15848">VOK59*$C$64*$C$66</f>
        <v>0</v>
      </c>
      <c r="VOM66" s="1366">
        <f t="shared" ref="VOM66" si="15849">VOM59*$C$64*$C$66</f>
        <v>0</v>
      </c>
      <c r="VOO66" s="1366">
        <f t="shared" ref="VOO66" si="15850">VOO59*$C$64*$C$66</f>
        <v>0</v>
      </c>
      <c r="VOQ66" s="1366">
        <f t="shared" ref="VOQ66" si="15851">VOQ59*$C$64*$C$66</f>
        <v>0</v>
      </c>
      <c r="VOS66" s="1366">
        <f t="shared" ref="VOS66" si="15852">VOS59*$C$64*$C$66</f>
        <v>0</v>
      </c>
      <c r="VOU66" s="1366">
        <f t="shared" ref="VOU66" si="15853">VOU59*$C$64*$C$66</f>
        <v>0</v>
      </c>
      <c r="VOW66" s="1366">
        <f t="shared" ref="VOW66" si="15854">VOW59*$C$64*$C$66</f>
        <v>0</v>
      </c>
      <c r="VOY66" s="1366">
        <f t="shared" ref="VOY66" si="15855">VOY59*$C$64*$C$66</f>
        <v>0</v>
      </c>
      <c r="VPA66" s="1366">
        <f t="shared" ref="VPA66" si="15856">VPA59*$C$64*$C$66</f>
        <v>0</v>
      </c>
      <c r="VPC66" s="1366">
        <f t="shared" ref="VPC66" si="15857">VPC59*$C$64*$C$66</f>
        <v>0</v>
      </c>
      <c r="VPE66" s="1366">
        <f t="shared" ref="VPE66" si="15858">VPE59*$C$64*$C$66</f>
        <v>0</v>
      </c>
      <c r="VPG66" s="1366">
        <f t="shared" ref="VPG66" si="15859">VPG59*$C$64*$C$66</f>
        <v>0</v>
      </c>
      <c r="VPI66" s="1366">
        <f t="shared" ref="VPI66" si="15860">VPI59*$C$64*$C$66</f>
        <v>0</v>
      </c>
      <c r="VPK66" s="1366">
        <f t="shared" ref="VPK66" si="15861">VPK59*$C$64*$C$66</f>
        <v>0</v>
      </c>
      <c r="VPM66" s="1366">
        <f t="shared" ref="VPM66" si="15862">VPM59*$C$64*$C$66</f>
        <v>0</v>
      </c>
      <c r="VPO66" s="1366">
        <f t="shared" ref="VPO66" si="15863">VPO59*$C$64*$C$66</f>
        <v>0</v>
      </c>
      <c r="VPQ66" s="1366">
        <f t="shared" ref="VPQ66" si="15864">VPQ59*$C$64*$C$66</f>
        <v>0</v>
      </c>
      <c r="VPS66" s="1366">
        <f t="shared" ref="VPS66" si="15865">VPS59*$C$64*$C$66</f>
        <v>0</v>
      </c>
      <c r="VPU66" s="1366">
        <f t="shared" ref="VPU66" si="15866">VPU59*$C$64*$C$66</f>
        <v>0</v>
      </c>
      <c r="VPW66" s="1366">
        <f t="shared" ref="VPW66" si="15867">VPW59*$C$64*$C$66</f>
        <v>0</v>
      </c>
      <c r="VPY66" s="1366">
        <f t="shared" ref="VPY66" si="15868">VPY59*$C$64*$C$66</f>
        <v>0</v>
      </c>
      <c r="VQA66" s="1366">
        <f t="shared" ref="VQA66" si="15869">VQA59*$C$64*$C$66</f>
        <v>0</v>
      </c>
      <c r="VQC66" s="1366">
        <f t="shared" ref="VQC66" si="15870">VQC59*$C$64*$C$66</f>
        <v>0</v>
      </c>
      <c r="VQE66" s="1366">
        <f t="shared" ref="VQE66" si="15871">VQE59*$C$64*$C$66</f>
        <v>0</v>
      </c>
      <c r="VQG66" s="1366">
        <f t="shared" ref="VQG66" si="15872">VQG59*$C$64*$C$66</f>
        <v>0</v>
      </c>
      <c r="VQI66" s="1366">
        <f t="shared" ref="VQI66" si="15873">VQI59*$C$64*$C$66</f>
        <v>0</v>
      </c>
      <c r="VQK66" s="1366">
        <f t="shared" ref="VQK66" si="15874">VQK59*$C$64*$C$66</f>
        <v>0</v>
      </c>
      <c r="VQM66" s="1366">
        <f t="shared" ref="VQM66" si="15875">VQM59*$C$64*$C$66</f>
        <v>0</v>
      </c>
      <c r="VQO66" s="1366">
        <f t="shared" ref="VQO66" si="15876">VQO59*$C$64*$C$66</f>
        <v>0</v>
      </c>
      <c r="VQQ66" s="1366">
        <f t="shared" ref="VQQ66" si="15877">VQQ59*$C$64*$C$66</f>
        <v>0</v>
      </c>
      <c r="VQS66" s="1366">
        <f t="shared" ref="VQS66" si="15878">VQS59*$C$64*$C$66</f>
        <v>0</v>
      </c>
      <c r="VQU66" s="1366">
        <f t="shared" ref="VQU66" si="15879">VQU59*$C$64*$C$66</f>
        <v>0</v>
      </c>
      <c r="VQW66" s="1366">
        <f t="shared" ref="VQW66" si="15880">VQW59*$C$64*$C$66</f>
        <v>0</v>
      </c>
      <c r="VQY66" s="1366">
        <f t="shared" ref="VQY66" si="15881">VQY59*$C$64*$C$66</f>
        <v>0</v>
      </c>
      <c r="VRA66" s="1366">
        <f t="shared" ref="VRA66" si="15882">VRA59*$C$64*$C$66</f>
        <v>0</v>
      </c>
      <c r="VRC66" s="1366">
        <f t="shared" ref="VRC66" si="15883">VRC59*$C$64*$C$66</f>
        <v>0</v>
      </c>
      <c r="VRE66" s="1366">
        <f t="shared" ref="VRE66" si="15884">VRE59*$C$64*$C$66</f>
        <v>0</v>
      </c>
      <c r="VRG66" s="1366">
        <f t="shared" ref="VRG66" si="15885">VRG59*$C$64*$C$66</f>
        <v>0</v>
      </c>
      <c r="VRI66" s="1366">
        <f t="shared" ref="VRI66" si="15886">VRI59*$C$64*$C$66</f>
        <v>0</v>
      </c>
      <c r="VRK66" s="1366">
        <f t="shared" ref="VRK66" si="15887">VRK59*$C$64*$C$66</f>
        <v>0</v>
      </c>
      <c r="VRM66" s="1366">
        <f t="shared" ref="VRM66" si="15888">VRM59*$C$64*$C$66</f>
        <v>0</v>
      </c>
      <c r="VRO66" s="1366">
        <f t="shared" ref="VRO66" si="15889">VRO59*$C$64*$C$66</f>
        <v>0</v>
      </c>
      <c r="VRQ66" s="1366">
        <f t="shared" ref="VRQ66" si="15890">VRQ59*$C$64*$C$66</f>
        <v>0</v>
      </c>
      <c r="VRS66" s="1366">
        <f t="shared" ref="VRS66" si="15891">VRS59*$C$64*$C$66</f>
        <v>0</v>
      </c>
      <c r="VRU66" s="1366">
        <f t="shared" ref="VRU66" si="15892">VRU59*$C$64*$C$66</f>
        <v>0</v>
      </c>
      <c r="VRW66" s="1366">
        <f t="shared" ref="VRW66" si="15893">VRW59*$C$64*$C$66</f>
        <v>0</v>
      </c>
      <c r="VRY66" s="1366">
        <f t="shared" ref="VRY66" si="15894">VRY59*$C$64*$C$66</f>
        <v>0</v>
      </c>
      <c r="VSA66" s="1366">
        <f t="shared" ref="VSA66" si="15895">VSA59*$C$64*$C$66</f>
        <v>0</v>
      </c>
      <c r="VSC66" s="1366">
        <f t="shared" ref="VSC66" si="15896">VSC59*$C$64*$C$66</f>
        <v>0</v>
      </c>
      <c r="VSE66" s="1366">
        <f t="shared" ref="VSE66" si="15897">VSE59*$C$64*$C$66</f>
        <v>0</v>
      </c>
      <c r="VSG66" s="1366">
        <f t="shared" ref="VSG66" si="15898">VSG59*$C$64*$C$66</f>
        <v>0</v>
      </c>
      <c r="VSI66" s="1366">
        <f t="shared" ref="VSI66" si="15899">VSI59*$C$64*$C$66</f>
        <v>0</v>
      </c>
      <c r="VSK66" s="1366">
        <f t="shared" ref="VSK66" si="15900">VSK59*$C$64*$C$66</f>
        <v>0</v>
      </c>
      <c r="VSM66" s="1366">
        <f t="shared" ref="VSM66" si="15901">VSM59*$C$64*$C$66</f>
        <v>0</v>
      </c>
      <c r="VSO66" s="1366">
        <f t="shared" ref="VSO66" si="15902">VSO59*$C$64*$C$66</f>
        <v>0</v>
      </c>
      <c r="VSQ66" s="1366">
        <f t="shared" ref="VSQ66" si="15903">VSQ59*$C$64*$C$66</f>
        <v>0</v>
      </c>
      <c r="VSS66" s="1366">
        <f t="shared" ref="VSS66" si="15904">VSS59*$C$64*$C$66</f>
        <v>0</v>
      </c>
      <c r="VSU66" s="1366">
        <f t="shared" ref="VSU66" si="15905">VSU59*$C$64*$C$66</f>
        <v>0</v>
      </c>
      <c r="VSW66" s="1366">
        <f t="shared" ref="VSW66" si="15906">VSW59*$C$64*$C$66</f>
        <v>0</v>
      </c>
      <c r="VSY66" s="1366">
        <f t="shared" ref="VSY66" si="15907">VSY59*$C$64*$C$66</f>
        <v>0</v>
      </c>
      <c r="VTA66" s="1366">
        <f t="shared" ref="VTA66" si="15908">VTA59*$C$64*$C$66</f>
        <v>0</v>
      </c>
      <c r="VTC66" s="1366">
        <f t="shared" ref="VTC66" si="15909">VTC59*$C$64*$C$66</f>
        <v>0</v>
      </c>
      <c r="VTE66" s="1366">
        <f t="shared" ref="VTE66" si="15910">VTE59*$C$64*$C$66</f>
        <v>0</v>
      </c>
      <c r="VTG66" s="1366">
        <f t="shared" ref="VTG66" si="15911">VTG59*$C$64*$C$66</f>
        <v>0</v>
      </c>
      <c r="VTI66" s="1366">
        <f t="shared" ref="VTI66" si="15912">VTI59*$C$64*$C$66</f>
        <v>0</v>
      </c>
      <c r="VTK66" s="1366">
        <f t="shared" ref="VTK66" si="15913">VTK59*$C$64*$C$66</f>
        <v>0</v>
      </c>
      <c r="VTM66" s="1366">
        <f t="shared" ref="VTM66" si="15914">VTM59*$C$64*$C$66</f>
        <v>0</v>
      </c>
      <c r="VTO66" s="1366">
        <f t="shared" ref="VTO66" si="15915">VTO59*$C$64*$C$66</f>
        <v>0</v>
      </c>
      <c r="VTQ66" s="1366">
        <f t="shared" ref="VTQ66" si="15916">VTQ59*$C$64*$C$66</f>
        <v>0</v>
      </c>
      <c r="VTS66" s="1366">
        <f t="shared" ref="VTS66" si="15917">VTS59*$C$64*$C$66</f>
        <v>0</v>
      </c>
      <c r="VTU66" s="1366">
        <f t="shared" ref="VTU66" si="15918">VTU59*$C$64*$C$66</f>
        <v>0</v>
      </c>
      <c r="VTW66" s="1366">
        <f t="shared" ref="VTW66" si="15919">VTW59*$C$64*$C$66</f>
        <v>0</v>
      </c>
      <c r="VTY66" s="1366">
        <f t="shared" ref="VTY66" si="15920">VTY59*$C$64*$C$66</f>
        <v>0</v>
      </c>
      <c r="VUA66" s="1366">
        <f t="shared" ref="VUA66" si="15921">VUA59*$C$64*$C$66</f>
        <v>0</v>
      </c>
      <c r="VUC66" s="1366">
        <f t="shared" ref="VUC66" si="15922">VUC59*$C$64*$C$66</f>
        <v>0</v>
      </c>
      <c r="VUE66" s="1366">
        <f t="shared" ref="VUE66" si="15923">VUE59*$C$64*$C$66</f>
        <v>0</v>
      </c>
      <c r="VUG66" s="1366">
        <f t="shared" ref="VUG66" si="15924">VUG59*$C$64*$C$66</f>
        <v>0</v>
      </c>
      <c r="VUI66" s="1366">
        <f t="shared" ref="VUI66" si="15925">VUI59*$C$64*$C$66</f>
        <v>0</v>
      </c>
      <c r="VUK66" s="1366">
        <f t="shared" ref="VUK66" si="15926">VUK59*$C$64*$C$66</f>
        <v>0</v>
      </c>
      <c r="VUM66" s="1366">
        <f t="shared" ref="VUM66" si="15927">VUM59*$C$64*$C$66</f>
        <v>0</v>
      </c>
      <c r="VUO66" s="1366">
        <f t="shared" ref="VUO66" si="15928">VUO59*$C$64*$C$66</f>
        <v>0</v>
      </c>
      <c r="VUQ66" s="1366">
        <f t="shared" ref="VUQ66" si="15929">VUQ59*$C$64*$C$66</f>
        <v>0</v>
      </c>
      <c r="VUS66" s="1366">
        <f t="shared" ref="VUS66" si="15930">VUS59*$C$64*$C$66</f>
        <v>0</v>
      </c>
      <c r="VUU66" s="1366">
        <f t="shared" ref="VUU66" si="15931">VUU59*$C$64*$C$66</f>
        <v>0</v>
      </c>
      <c r="VUW66" s="1366">
        <f t="shared" ref="VUW66" si="15932">VUW59*$C$64*$C$66</f>
        <v>0</v>
      </c>
      <c r="VUY66" s="1366">
        <f t="shared" ref="VUY66" si="15933">VUY59*$C$64*$C$66</f>
        <v>0</v>
      </c>
      <c r="VVA66" s="1366">
        <f t="shared" ref="VVA66" si="15934">VVA59*$C$64*$C$66</f>
        <v>0</v>
      </c>
      <c r="VVC66" s="1366">
        <f t="shared" ref="VVC66" si="15935">VVC59*$C$64*$C$66</f>
        <v>0</v>
      </c>
      <c r="VVE66" s="1366">
        <f t="shared" ref="VVE66" si="15936">VVE59*$C$64*$C$66</f>
        <v>0</v>
      </c>
      <c r="VVG66" s="1366">
        <f t="shared" ref="VVG66" si="15937">VVG59*$C$64*$C$66</f>
        <v>0</v>
      </c>
      <c r="VVI66" s="1366">
        <f t="shared" ref="VVI66" si="15938">VVI59*$C$64*$C$66</f>
        <v>0</v>
      </c>
      <c r="VVK66" s="1366">
        <f t="shared" ref="VVK66" si="15939">VVK59*$C$64*$C$66</f>
        <v>0</v>
      </c>
      <c r="VVM66" s="1366">
        <f t="shared" ref="VVM66" si="15940">VVM59*$C$64*$C$66</f>
        <v>0</v>
      </c>
      <c r="VVO66" s="1366">
        <f t="shared" ref="VVO66" si="15941">VVO59*$C$64*$C$66</f>
        <v>0</v>
      </c>
      <c r="VVQ66" s="1366">
        <f t="shared" ref="VVQ66" si="15942">VVQ59*$C$64*$C$66</f>
        <v>0</v>
      </c>
      <c r="VVS66" s="1366">
        <f t="shared" ref="VVS66" si="15943">VVS59*$C$64*$C$66</f>
        <v>0</v>
      </c>
      <c r="VVU66" s="1366">
        <f t="shared" ref="VVU66" si="15944">VVU59*$C$64*$C$66</f>
        <v>0</v>
      </c>
      <c r="VVW66" s="1366">
        <f t="shared" ref="VVW66" si="15945">VVW59*$C$64*$C$66</f>
        <v>0</v>
      </c>
      <c r="VVY66" s="1366">
        <f t="shared" ref="VVY66" si="15946">VVY59*$C$64*$C$66</f>
        <v>0</v>
      </c>
      <c r="VWA66" s="1366">
        <f t="shared" ref="VWA66" si="15947">VWA59*$C$64*$C$66</f>
        <v>0</v>
      </c>
      <c r="VWC66" s="1366">
        <f t="shared" ref="VWC66" si="15948">VWC59*$C$64*$C$66</f>
        <v>0</v>
      </c>
      <c r="VWE66" s="1366">
        <f t="shared" ref="VWE66" si="15949">VWE59*$C$64*$C$66</f>
        <v>0</v>
      </c>
      <c r="VWG66" s="1366">
        <f t="shared" ref="VWG66" si="15950">VWG59*$C$64*$C$66</f>
        <v>0</v>
      </c>
      <c r="VWI66" s="1366">
        <f t="shared" ref="VWI66" si="15951">VWI59*$C$64*$C$66</f>
        <v>0</v>
      </c>
      <c r="VWK66" s="1366">
        <f t="shared" ref="VWK66" si="15952">VWK59*$C$64*$C$66</f>
        <v>0</v>
      </c>
      <c r="VWM66" s="1366">
        <f t="shared" ref="VWM66" si="15953">VWM59*$C$64*$C$66</f>
        <v>0</v>
      </c>
      <c r="VWO66" s="1366">
        <f t="shared" ref="VWO66" si="15954">VWO59*$C$64*$C$66</f>
        <v>0</v>
      </c>
      <c r="VWQ66" s="1366">
        <f t="shared" ref="VWQ66" si="15955">VWQ59*$C$64*$C$66</f>
        <v>0</v>
      </c>
      <c r="VWS66" s="1366">
        <f t="shared" ref="VWS66" si="15956">VWS59*$C$64*$C$66</f>
        <v>0</v>
      </c>
      <c r="VWU66" s="1366">
        <f t="shared" ref="VWU66" si="15957">VWU59*$C$64*$C$66</f>
        <v>0</v>
      </c>
      <c r="VWW66" s="1366">
        <f t="shared" ref="VWW66" si="15958">VWW59*$C$64*$C$66</f>
        <v>0</v>
      </c>
      <c r="VWY66" s="1366">
        <f t="shared" ref="VWY66" si="15959">VWY59*$C$64*$C$66</f>
        <v>0</v>
      </c>
      <c r="VXA66" s="1366">
        <f t="shared" ref="VXA66" si="15960">VXA59*$C$64*$C$66</f>
        <v>0</v>
      </c>
      <c r="VXC66" s="1366">
        <f t="shared" ref="VXC66" si="15961">VXC59*$C$64*$C$66</f>
        <v>0</v>
      </c>
      <c r="VXE66" s="1366">
        <f t="shared" ref="VXE66" si="15962">VXE59*$C$64*$C$66</f>
        <v>0</v>
      </c>
      <c r="VXG66" s="1366">
        <f t="shared" ref="VXG66" si="15963">VXG59*$C$64*$C$66</f>
        <v>0</v>
      </c>
      <c r="VXI66" s="1366">
        <f t="shared" ref="VXI66" si="15964">VXI59*$C$64*$C$66</f>
        <v>0</v>
      </c>
      <c r="VXK66" s="1366">
        <f t="shared" ref="VXK66" si="15965">VXK59*$C$64*$C$66</f>
        <v>0</v>
      </c>
      <c r="VXM66" s="1366">
        <f t="shared" ref="VXM66" si="15966">VXM59*$C$64*$C$66</f>
        <v>0</v>
      </c>
      <c r="VXO66" s="1366">
        <f t="shared" ref="VXO66" si="15967">VXO59*$C$64*$C$66</f>
        <v>0</v>
      </c>
      <c r="VXQ66" s="1366">
        <f t="shared" ref="VXQ66" si="15968">VXQ59*$C$64*$C$66</f>
        <v>0</v>
      </c>
      <c r="VXS66" s="1366">
        <f t="shared" ref="VXS66" si="15969">VXS59*$C$64*$C$66</f>
        <v>0</v>
      </c>
      <c r="VXU66" s="1366">
        <f t="shared" ref="VXU66" si="15970">VXU59*$C$64*$C$66</f>
        <v>0</v>
      </c>
      <c r="VXW66" s="1366">
        <f t="shared" ref="VXW66" si="15971">VXW59*$C$64*$C$66</f>
        <v>0</v>
      </c>
      <c r="VXY66" s="1366">
        <f t="shared" ref="VXY66" si="15972">VXY59*$C$64*$C$66</f>
        <v>0</v>
      </c>
      <c r="VYA66" s="1366">
        <f t="shared" ref="VYA66" si="15973">VYA59*$C$64*$C$66</f>
        <v>0</v>
      </c>
      <c r="VYC66" s="1366">
        <f t="shared" ref="VYC66" si="15974">VYC59*$C$64*$C$66</f>
        <v>0</v>
      </c>
      <c r="VYE66" s="1366">
        <f t="shared" ref="VYE66" si="15975">VYE59*$C$64*$C$66</f>
        <v>0</v>
      </c>
      <c r="VYG66" s="1366">
        <f t="shared" ref="VYG66" si="15976">VYG59*$C$64*$C$66</f>
        <v>0</v>
      </c>
      <c r="VYI66" s="1366">
        <f t="shared" ref="VYI66" si="15977">VYI59*$C$64*$C$66</f>
        <v>0</v>
      </c>
      <c r="VYK66" s="1366">
        <f t="shared" ref="VYK66" si="15978">VYK59*$C$64*$C$66</f>
        <v>0</v>
      </c>
      <c r="VYM66" s="1366">
        <f t="shared" ref="VYM66" si="15979">VYM59*$C$64*$C$66</f>
        <v>0</v>
      </c>
      <c r="VYO66" s="1366">
        <f t="shared" ref="VYO66" si="15980">VYO59*$C$64*$C$66</f>
        <v>0</v>
      </c>
      <c r="VYQ66" s="1366">
        <f t="shared" ref="VYQ66" si="15981">VYQ59*$C$64*$C$66</f>
        <v>0</v>
      </c>
      <c r="VYS66" s="1366">
        <f t="shared" ref="VYS66" si="15982">VYS59*$C$64*$C$66</f>
        <v>0</v>
      </c>
      <c r="VYU66" s="1366">
        <f t="shared" ref="VYU66" si="15983">VYU59*$C$64*$C$66</f>
        <v>0</v>
      </c>
      <c r="VYW66" s="1366">
        <f t="shared" ref="VYW66" si="15984">VYW59*$C$64*$C$66</f>
        <v>0</v>
      </c>
      <c r="VYY66" s="1366">
        <f t="shared" ref="VYY66" si="15985">VYY59*$C$64*$C$66</f>
        <v>0</v>
      </c>
      <c r="VZA66" s="1366">
        <f t="shared" ref="VZA66" si="15986">VZA59*$C$64*$C$66</f>
        <v>0</v>
      </c>
      <c r="VZC66" s="1366">
        <f t="shared" ref="VZC66" si="15987">VZC59*$C$64*$C$66</f>
        <v>0</v>
      </c>
      <c r="VZE66" s="1366">
        <f t="shared" ref="VZE66" si="15988">VZE59*$C$64*$C$66</f>
        <v>0</v>
      </c>
      <c r="VZG66" s="1366">
        <f t="shared" ref="VZG66" si="15989">VZG59*$C$64*$C$66</f>
        <v>0</v>
      </c>
      <c r="VZI66" s="1366">
        <f t="shared" ref="VZI66" si="15990">VZI59*$C$64*$C$66</f>
        <v>0</v>
      </c>
      <c r="VZK66" s="1366">
        <f t="shared" ref="VZK66" si="15991">VZK59*$C$64*$C$66</f>
        <v>0</v>
      </c>
      <c r="VZM66" s="1366">
        <f t="shared" ref="VZM66" si="15992">VZM59*$C$64*$C$66</f>
        <v>0</v>
      </c>
      <c r="VZO66" s="1366">
        <f t="shared" ref="VZO66" si="15993">VZO59*$C$64*$C$66</f>
        <v>0</v>
      </c>
      <c r="VZQ66" s="1366">
        <f t="shared" ref="VZQ66" si="15994">VZQ59*$C$64*$C$66</f>
        <v>0</v>
      </c>
      <c r="VZS66" s="1366">
        <f t="shared" ref="VZS66" si="15995">VZS59*$C$64*$C$66</f>
        <v>0</v>
      </c>
      <c r="VZU66" s="1366">
        <f t="shared" ref="VZU66" si="15996">VZU59*$C$64*$C$66</f>
        <v>0</v>
      </c>
      <c r="VZW66" s="1366">
        <f t="shared" ref="VZW66" si="15997">VZW59*$C$64*$C$66</f>
        <v>0</v>
      </c>
      <c r="VZY66" s="1366">
        <f t="shared" ref="VZY66" si="15998">VZY59*$C$64*$C$66</f>
        <v>0</v>
      </c>
      <c r="WAA66" s="1366">
        <f t="shared" ref="WAA66" si="15999">WAA59*$C$64*$C$66</f>
        <v>0</v>
      </c>
      <c r="WAC66" s="1366">
        <f t="shared" ref="WAC66" si="16000">WAC59*$C$64*$C$66</f>
        <v>0</v>
      </c>
      <c r="WAE66" s="1366">
        <f t="shared" ref="WAE66" si="16001">WAE59*$C$64*$C$66</f>
        <v>0</v>
      </c>
      <c r="WAG66" s="1366">
        <f t="shared" ref="WAG66" si="16002">WAG59*$C$64*$C$66</f>
        <v>0</v>
      </c>
      <c r="WAI66" s="1366">
        <f t="shared" ref="WAI66" si="16003">WAI59*$C$64*$C$66</f>
        <v>0</v>
      </c>
      <c r="WAK66" s="1366">
        <f t="shared" ref="WAK66" si="16004">WAK59*$C$64*$C$66</f>
        <v>0</v>
      </c>
      <c r="WAM66" s="1366">
        <f t="shared" ref="WAM66" si="16005">WAM59*$C$64*$C$66</f>
        <v>0</v>
      </c>
      <c r="WAO66" s="1366">
        <f t="shared" ref="WAO66" si="16006">WAO59*$C$64*$C$66</f>
        <v>0</v>
      </c>
      <c r="WAQ66" s="1366">
        <f t="shared" ref="WAQ66" si="16007">WAQ59*$C$64*$C$66</f>
        <v>0</v>
      </c>
      <c r="WAS66" s="1366">
        <f t="shared" ref="WAS66" si="16008">WAS59*$C$64*$C$66</f>
        <v>0</v>
      </c>
      <c r="WAU66" s="1366">
        <f t="shared" ref="WAU66" si="16009">WAU59*$C$64*$C$66</f>
        <v>0</v>
      </c>
      <c r="WAW66" s="1366">
        <f t="shared" ref="WAW66" si="16010">WAW59*$C$64*$C$66</f>
        <v>0</v>
      </c>
      <c r="WAY66" s="1366">
        <f t="shared" ref="WAY66" si="16011">WAY59*$C$64*$C$66</f>
        <v>0</v>
      </c>
      <c r="WBA66" s="1366">
        <f t="shared" ref="WBA66" si="16012">WBA59*$C$64*$C$66</f>
        <v>0</v>
      </c>
      <c r="WBC66" s="1366">
        <f t="shared" ref="WBC66" si="16013">WBC59*$C$64*$C$66</f>
        <v>0</v>
      </c>
      <c r="WBE66" s="1366">
        <f t="shared" ref="WBE66" si="16014">WBE59*$C$64*$C$66</f>
        <v>0</v>
      </c>
      <c r="WBG66" s="1366">
        <f t="shared" ref="WBG66" si="16015">WBG59*$C$64*$C$66</f>
        <v>0</v>
      </c>
      <c r="WBI66" s="1366">
        <f t="shared" ref="WBI66" si="16016">WBI59*$C$64*$C$66</f>
        <v>0</v>
      </c>
      <c r="WBK66" s="1366">
        <f t="shared" ref="WBK66" si="16017">WBK59*$C$64*$C$66</f>
        <v>0</v>
      </c>
      <c r="WBM66" s="1366">
        <f t="shared" ref="WBM66" si="16018">WBM59*$C$64*$C$66</f>
        <v>0</v>
      </c>
      <c r="WBO66" s="1366">
        <f t="shared" ref="WBO66" si="16019">WBO59*$C$64*$C$66</f>
        <v>0</v>
      </c>
      <c r="WBQ66" s="1366">
        <f t="shared" ref="WBQ66" si="16020">WBQ59*$C$64*$C$66</f>
        <v>0</v>
      </c>
      <c r="WBS66" s="1366">
        <f t="shared" ref="WBS66" si="16021">WBS59*$C$64*$C$66</f>
        <v>0</v>
      </c>
      <c r="WBU66" s="1366">
        <f t="shared" ref="WBU66" si="16022">WBU59*$C$64*$C$66</f>
        <v>0</v>
      </c>
      <c r="WBW66" s="1366">
        <f t="shared" ref="WBW66" si="16023">WBW59*$C$64*$C$66</f>
        <v>0</v>
      </c>
      <c r="WBY66" s="1366">
        <f t="shared" ref="WBY66" si="16024">WBY59*$C$64*$C$66</f>
        <v>0</v>
      </c>
      <c r="WCA66" s="1366">
        <f t="shared" ref="WCA66" si="16025">WCA59*$C$64*$C$66</f>
        <v>0</v>
      </c>
      <c r="WCC66" s="1366">
        <f t="shared" ref="WCC66" si="16026">WCC59*$C$64*$C$66</f>
        <v>0</v>
      </c>
      <c r="WCE66" s="1366">
        <f t="shared" ref="WCE66" si="16027">WCE59*$C$64*$C$66</f>
        <v>0</v>
      </c>
      <c r="WCG66" s="1366">
        <f t="shared" ref="WCG66" si="16028">WCG59*$C$64*$C$66</f>
        <v>0</v>
      </c>
      <c r="WCI66" s="1366">
        <f t="shared" ref="WCI66" si="16029">WCI59*$C$64*$C$66</f>
        <v>0</v>
      </c>
      <c r="WCK66" s="1366">
        <f t="shared" ref="WCK66" si="16030">WCK59*$C$64*$C$66</f>
        <v>0</v>
      </c>
      <c r="WCM66" s="1366">
        <f t="shared" ref="WCM66" si="16031">WCM59*$C$64*$C$66</f>
        <v>0</v>
      </c>
      <c r="WCO66" s="1366">
        <f t="shared" ref="WCO66" si="16032">WCO59*$C$64*$C$66</f>
        <v>0</v>
      </c>
      <c r="WCQ66" s="1366">
        <f t="shared" ref="WCQ66" si="16033">WCQ59*$C$64*$C$66</f>
        <v>0</v>
      </c>
      <c r="WCS66" s="1366">
        <f t="shared" ref="WCS66" si="16034">WCS59*$C$64*$C$66</f>
        <v>0</v>
      </c>
      <c r="WCU66" s="1366">
        <f t="shared" ref="WCU66" si="16035">WCU59*$C$64*$C$66</f>
        <v>0</v>
      </c>
      <c r="WCW66" s="1366">
        <f t="shared" ref="WCW66" si="16036">WCW59*$C$64*$C$66</f>
        <v>0</v>
      </c>
      <c r="WCY66" s="1366">
        <f t="shared" ref="WCY66" si="16037">WCY59*$C$64*$C$66</f>
        <v>0</v>
      </c>
      <c r="WDA66" s="1366">
        <f t="shared" ref="WDA66" si="16038">WDA59*$C$64*$C$66</f>
        <v>0</v>
      </c>
      <c r="WDC66" s="1366">
        <f t="shared" ref="WDC66" si="16039">WDC59*$C$64*$C$66</f>
        <v>0</v>
      </c>
      <c r="WDE66" s="1366">
        <f t="shared" ref="WDE66" si="16040">WDE59*$C$64*$C$66</f>
        <v>0</v>
      </c>
      <c r="WDG66" s="1366">
        <f t="shared" ref="WDG66" si="16041">WDG59*$C$64*$C$66</f>
        <v>0</v>
      </c>
      <c r="WDI66" s="1366">
        <f t="shared" ref="WDI66" si="16042">WDI59*$C$64*$C$66</f>
        <v>0</v>
      </c>
      <c r="WDK66" s="1366">
        <f t="shared" ref="WDK66" si="16043">WDK59*$C$64*$C$66</f>
        <v>0</v>
      </c>
      <c r="WDM66" s="1366">
        <f t="shared" ref="WDM66" si="16044">WDM59*$C$64*$C$66</f>
        <v>0</v>
      </c>
      <c r="WDO66" s="1366">
        <f t="shared" ref="WDO66" si="16045">WDO59*$C$64*$C$66</f>
        <v>0</v>
      </c>
      <c r="WDQ66" s="1366">
        <f t="shared" ref="WDQ66" si="16046">WDQ59*$C$64*$C$66</f>
        <v>0</v>
      </c>
      <c r="WDS66" s="1366">
        <f t="shared" ref="WDS66" si="16047">WDS59*$C$64*$C$66</f>
        <v>0</v>
      </c>
      <c r="WDU66" s="1366">
        <f t="shared" ref="WDU66" si="16048">WDU59*$C$64*$C$66</f>
        <v>0</v>
      </c>
      <c r="WDW66" s="1366">
        <f t="shared" ref="WDW66" si="16049">WDW59*$C$64*$C$66</f>
        <v>0</v>
      </c>
      <c r="WDY66" s="1366">
        <f t="shared" ref="WDY66" si="16050">WDY59*$C$64*$C$66</f>
        <v>0</v>
      </c>
      <c r="WEA66" s="1366">
        <f t="shared" ref="WEA66" si="16051">WEA59*$C$64*$C$66</f>
        <v>0</v>
      </c>
      <c r="WEC66" s="1366">
        <f t="shared" ref="WEC66" si="16052">WEC59*$C$64*$C$66</f>
        <v>0</v>
      </c>
      <c r="WEE66" s="1366">
        <f t="shared" ref="WEE66" si="16053">WEE59*$C$64*$C$66</f>
        <v>0</v>
      </c>
      <c r="WEG66" s="1366">
        <f t="shared" ref="WEG66" si="16054">WEG59*$C$64*$C$66</f>
        <v>0</v>
      </c>
      <c r="WEI66" s="1366">
        <f t="shared" ref="WEI66" si="16055">WEI59*$C$64*$C$66</f>
        <v>0</v>
      </c>
      <c r="WEK66" s="1366">
        <f t="shared" ref="WEK66" si="16056">WEK59*$C$64*$C$66</f>
        <v>0</v>
      </c>
      <c r="WEM66" s="1366">
        <f t="shared" ref="WEM66" si="16057">WEM59*$C$64*$C$66</f>
        <v>0</v>
      </c>
      <c r="WEO66" s="1366">
        <f t="shared" ref="WEO66" si="16058">WEO59*$C$64*$C$66</f>
        <v>0</v>
      </c>
      <c r="WEQ66" s="1366">
        <f t="shared" ref="WEQ66" si="16059">WEQ59*$C$64*$C$66</f>
        <v>0</v>
      </c>
      <c r="WES66" s="1366">
        <f t="shared" ref="WES66" si="16060">WES59*$C$64*$C$66</f>
        <v>0</v>
      </c>
      <c r="WEU66" s="1366">
        <f t="shared" ref="WEU66" si="16061">WEU59*$C$64*$C$66</f>
        <v>0</v>
      </c>
      <c r="WEW66" s="1366">
        <f t="shared" ref="WEW66" si="16062">WEW59*$C$64*$C$66</f>
        <v>0</v>
      </c>
      <c r="WEY66" s="1366">
        <f t="shared" ref="WEY66" si="16063">WEY59*$C$64*$C$66</f>
        <v>0</v>
      </c>
      <c r="WFA66" s="1366">
        <f t="shared" ref="WFA66" si="16064">WFA59*$C$64*$C$66</f>
        <v>0</v>
      </c>
      <c r="WFC66" s="1366">
        <f t="shared" ref="WFC66" si="16065">WFC59*$C$64*$C$66</f>
        <v>0</v>
      </c>
      <c r="WFE66" s="1366">
        <f t="shared" ref="WFE66" si="16066">WFE59*$C$64*$C$66</f>
        <v>0</v>
      </c>
      <c r="WFG66" s="1366">
        <f t="shared" ref="WFG66" si="16067">WFG59*$C$64*$C$66</f>
        <v>0</v>
      </c>
      <c r="WFI66" s="1366">
        <f t="shared" ref="WFI66" si="16068">WFI59*$C$64*$C$66</f>
        <v>0</v>
      </c>
      <c r="WFK66" s="1366">
        <f t="shared" ref="WFK66" si="16069">WFK59*$C$64*$C$66</f>
        <v>0</v>
      </c>
      <c r="WFM66" s="1366">
        <f t="shared" ref="WFM66" si="16070">WFM59*$C$64*$C$66</f>
        <v>0</v>
      </c>
      <c r="WFO66" s="1366">
        <f t="shared" ref="WFO66" si="16071">WFO59*$C$64*$C$66</f>
        <v>0</v>
      </c>
      <c r="WFQ66" s="1366">
        <f t="shared" ref="WFQ66" si="16072">WFQ59*$C$64*$C$66</f>
        <v>0</v>
      </c>
      <c r="WFS66" s="1366">
        <f t="shared" ref="WFS66" si="16073">WFS59*$C$64*$C$66</f>
        <v>0</v>
      </c>
      <c r="WFU66" s="1366">
        <f t="shared" ref="WFU66" si="16074">WFU59*$C$64*$C$66</f>
        <v>0</v>
      </c>
      <c r="WFW66" s="1366">
        <f t="shared" ref="WFW66" si="16075">WFW59*$C$64*$C$66</f>
        <v>0</v>
      </c>
      <c r="WFY66" s="1366">
        <f t="shared" ref="WFY66" si="16076">WFY59*$C$64*$C$66</f>
        <v>0</v>
      </c>
      <c r="WGA66" s="1366">
        <f t="shared" ref="WGA66" si="16077">WGA59*$C$64*$C$66</f>
        <v>0</v>
      </c>
      <c r="WGC66" s="1366">
        <f t="shared" ref="WGC66" si="16078">WGC59*$C$64*$C$66</f>
        <v>0</v>
      </c>
      <c r="WGE66" s="1366">
        <f t="shared" ref="WGE66" si="16079">WGE59*$C$64*$C$66</f>
        <v>0</v>
      </c>
      <c r="WGG66" s="1366">
        <f t="shared" ref="WGG66" si="16080">WGG59*$C$64*$C$66</f>
        <v>0</v>
      </c>
      <c r="WGI66" s="1366">
        <f t="shared" ref="WGI66" si="16081">WGI59*$C$64*$C$66</f>
        <v>0</v>
      </c>
      <c r="WGK66" s="1366">
        <f t="shared" ref="WGK66" si="16082">WGK59*$C$64*$C$66</f>
        <v>0</v>
      </c>
      <c r="WGM66" s="1366">
        <f t="shared" ref="WGM66" si="16083">WGM59*$C$64*$C$66</f>
        <v>0</v>
      </c>
      <c r="WGO66" s="1366">
        <f t="shared" ref="WGO66" si="16084">WGO59*$C$64*$C$66</f>
        <v>0</v>
      </c>
      <c r="WGQ66" s="1366">
        <f t="shared" ref="WGQ66" si="16085">WGQ59*$C$64*$C$66</f>
        <v>0</v>
      </c>
      <c r="WGS66" s="1366">
        <f t="shared" ref="WGS66" si="16086">WGS59*$C$64*$C$66</f>
        <v>0</v>
      </c>
      <c r="WGU66" s="1366">
        <f t="shared" ref="WGU66" si="16087">WGU59*$C$64*$C$66</f>
        <v>0</v>
      </c>
      <c r="WGW66" s="1366">
        <f t="shared" ref="WGW66" si="16088">WGW59*$C$64*$C$66</f>
        <v>0</v>
      </c>
      <c r="WGY66" s="1366">
        <f t="shared" ref="WGY66" si="16089">WGY59*$C$64*$C$66</f>
        <v>0</v>
      </c>
      <c r="WHA66" s="1366">
        <f t="shared" ref="WHA66" si="16090">WHA59*$C$64*$C$66</f>
        <v>0</v>
      </c>
      <c r="WHC66" s="1366">
        <f t="shared" ref="WHC66" si="16091">WHC59*$C$64*$C$66</f>
        <v>0</v>
      </c>
      <c r="WHE66" s="1366">
        <f t="shared" ref="WHE66" si="16092">WHE59*$C$64*$C$66</f>
        <v>0</v>
      </c>
      <c r="WHG66" s="1366">
        <f t="shared" ref="WHG66" si="16093">WHG59*$C$64*$C$66</f>
        <v>0</v>
      </c>
      <c r="WHI66" s="1366">
        <f t="shared" ref="WHI66" si="16094">WHI59*$C$64*$C$66</f>
        <v>0</v>
      </c>
      <c r="WHK66" s="1366">
        <f t="shared" ref="WHK66" si="16095">WHK59*$C$64*$C$66</f>
        <v>0</v>
      </c>
      <c r="WHM66" s="1366">
        <f t="shared" ref="WHM66" si="16096">WHM59*$C$64*$C$66</f>
        <v>0</v>
      </c>
      <c r="WHO66" s="1366">
        <f t="shared" ref="WHO66" si="16097">WHO59*$C$64*$C$66</f>
        <v>0</v>
      </c>
      <c r="WHQ66" s="1366">
        <f t="shared" ref="WHQ66" si="16098">WHQ59*$C$64*$C$66</f>
        <v>0</v>
      </c>
      <c r="WHS66" s="1366">
        <f t="shared" ref="WHS66" si="16099">WHS59*$C$64*$C$66</f>
        <v>0</v>
      </c>
      <c r="WHU66" s="1366">
        <f t="shared" ref="WHU66" si="16100">WHU59*$C$64*$C$66</f>
        <v>0</v>
      </c>
      <c r="WHW66" s="1366">
        <f t="shared" ref="WHW66" si="16101">WHW59*$C$64*$C$66</f>
        <v>0</v>
      </c>
      <c r="WHY66" s="1366">
        <f t="shared" ref="WHY66" si="16102">WHY59*$C$64*$C$66</f>
        <v>0</v>
      </c>
      <c r="WIA66" s="1366">
        <f t="shared" ref="WIA66" si="16103">WIA59*$C$64*$C$66</f>
        <v>0</v>
      </c>
      <c r="WIC66" s="1366">
        <f t="shared" ref="WIC66" si="16104">WIC59*$C$64*$C$66</f>
        <v>0</v>
      </c>
      <c r="WIE66" s="1366">
        <f t="shared" ref="WIE66" si="16105">WIE59*$C$64*$C$66</f>
        <v>0</v>
      </c>
      <c r="WIG66" s="1366">
        <f t="shared" ref="WIG66" si="16106">WIG59*$C$64*$C$66</f>
        <v>0</v>
      </c>
      <c r="WII66" s="1366">
        <f t="shared" ref="WII66" si="16107">WII59*$C$64*$C$66</f>
        <v>0</v>
      </c>
      <c r="WIK66" s="1366">
        <f t="shared" ref="WIK66" si="16108">WIK59*$C$64*$C$66</f>
        <v>0</v>
      </c>
      <c r="WIM66" s="1366">
        <f t="shared" ref="WIM66" si="16109">WIM59*$C$64*$C$66</f>
        <v>0</v>
      </c>
      <c r="WIO66" s="1366">
        <f t="shared" ref="WIO66" si="16110">WIO59*$C$64*$C$66</f>
        <v>0</v>
      </c>
      <c r="WIQ66" s="1366">
        <f t="shared" ref="WIQ66" si="16111">WIQ59*$C$64*$C$66</f>
        <v>0</v>
      </c>
      <c r="WIS66" s="1366">
        <f t="shared" ref="WIS66" si="16112">WIS59*$C$64*$C$66</f>
        <v>0</v>
      </c>
      <c r="WIU66" s="1366">
        <f t="shared" ref="WIU66" si="16113">WIU59*$C$64*$C$66</f>
        <v>0</v>
      </c>
      <c r="WIW66" s="1366">
        <f t="shared" ref="WIW66" si="16114">WIW59*$C$64*$C$66</f>
        <v>0</v>
      </c>
      <c r="WIY66" s="1366">
        <f t="shared" ref="WIY66" si="16115">WIY59*$C$64*$C$66</f>
        <v>0</v>
      </c>
      <c r="WJA66" s="1366">
        <f t="shared" ref="WJA66" si="16116">WJA59*$C$64*$C$66</f>
        <v>0</v>
      </c>
      <c r="WJC66" s="1366">
        <f t="shared" ref="WJC66" si="16117">WJC59*$C$64*$C$66</f>
        <v>0</v>
      </c>
      <c r="WJE66" s="1366">
        <f t="shared" ref="WJE66" si="16118">WJE59*$C$64*$C$66</f>
        <v>0</v>
      </c>
      <c r="WJG66" s="1366">
        <f t="shared" ref="WJG66" si="16119">WJG59*$C$64*$C$66</f>
        <v>0</v>
      </c>
      <c r="WJI66" s="1366">
        <f t="shared" ref="WJI66" si="16120">WJI59*$C$64*$C$66</f>
        <v>0</v>
      </c>
      <c r="WJK66" s="1366">
        <f t="shared" ref="WJK66" si="16121">WJK59*$C$64*$C$66</f>
        <v>0</v>
      </c>
      <c r="WJM66" s="1366">
        <f t="shared" ref="WJM66" si="16122">WJM59*$C$64*$C$66</f>
        <v>0</v>
      </c>
      <c r="WJO66" s="1366">
        <f t="shared" ref="WJO66" si="16123">WJO59*$C$64*$C$66</f>
        <v>0</v>
      </c>
      <c r="WJQ66" s="1366">
        <f t="shared" ref="WJQ66" si="16124">WJQ59*$C$64*$C$66</f>
        <v>0</v>
      </c>
      <c r="WJS66" s="1366">
        <f t="shared" ref="WJS66" si="16125">WJS59*$C$64*$C$66</f>
        <v>0</v>
      </c>
      <c r="WJU66" s="1366">
        <f t="shared" ref="WJU66" si="16126">WJU59*$C$64*$C$66</f>
        <v>0</v>
      </c>
      <c r="WJW66" s="1366">
        <f t="shared" ref="WJW66" si="16127">WJW59*$C$64*$C$66</f>
        <v>0</v>
      </c>
      <c r="WJY66" s="1366">
        <f t="shared" ref="WJY66" si="16128">WJY59*$C$64*$C$66</f>
        <v>0</v>
      </c>
      <c r="WKA66" s="1366">
        <f t="shared" ref="WKA66" si="16129">WKA59*$C$64*$C$66</f>
        <v>0</v>
      </c>
      <c r="WKC66" s="1366">
        <f t="shared" ref="WKC66" si="16130">WKC59*$C$64*$C$66</f>
        <v>0</v>
      </c>
      <c r="WKE66" s="1366">
        <f t="shared" ref="WKE66" si="16131">WKE59*$C$64*$C$66</f>
        <v>0</v>
      </c>
      <c r="WKG66" s="1366">
        <f t="shared" ref="WKG66" si="16132">WKG59*$C$64*$C$66</f>
        <v>0</v>
      </c>
      <c r="WKI66" s="1366">
        <f t="shared" ref="WKI66" si="16133">WKI59*$C$64*$C$66</f>
        <v>0</v>
      </c>
      <c r="WKK66" s="1366">
        <f t="shared" ref="WKK66" si="16134">WKK59*$C$64*$C$66</f>
        <v>0</v>
      </c>
      <c r="WKM66" s="1366">
        <f t="shared" ref="WKM66" si="16135">WKM59*$C$64*$C$66</f>
        <v>0</v>
      </c>
      <c r="WKO66" s="1366">
        <f t="shared" ref="WKO66" si="16136">WKO59*$C$64*$C$66</f>
        <v>0</v>
      </c>
      <c r="WKQ66" s="1366">
        <f t="shared" ref="WKQ66" si="16137">WKQ59*$C$64*$C$66</f>
        <v>0</v>
      </c>
      <c r="WKS66" s="1366">
        <f t="shared" ref="WKS66" si="16138">WKS59*$C$64*$C$66</f>
        <v>0</v>
      </c>
      <c r="WKU66" s="1366">
        <f t="shared" ref="WKU66" si="16139">WKU59*$C$64*$C$66</f>
        <v>0</v>
      </c>
      <c r="WKW66" s="1366">
        <f t="shared" ref="WKW66" si="16140">WKW59*$C$64*$C$66</f>
        <v>0</v>
      </c>
      <c r="WKY66" s="1366">
        <f t="shared" ref="WKY66" si="16141">WKY59*$C$64*$C$66</f>
        <v>0</v>
      </c>
      <c r="WLA66" s="1366">
        <f t="shared" ref="WLA66" si="16142">WLA59*$C$64*$C$66</f>
        <v>0</v>
      </c>
      <c r="WLC66" s="1366">
        <f t="shared" ref="WLC66" si="16143">WLC59*$C$64*$C$66</f>
        <v>0</v>
      </c>
      <c r="WLE66" s="1366">
        <f t="shared" ref="WLE66" si="16144">WLE59*$C$64*$C$66</f>
        <v>0</v>
      </c>
      <c r="WLG66" s="1366">
        <f t="shared" ref="WLG66" si="16145">WLG59*$C$64*$C$66</f>
        <v>0</v>
      </c>
      <c r="WLI66" s="1366">
        <f t="shared" ref="WLI66" si="16146">WLI59*$C$64*$C$66</f>
        <v>0</v>
      </c>
      <c r="WLK66" s="1366">
        <f t="shared" ref="WLK66" si="16147">WLK59*$C$64*$C$66</f>
        <v>0</v>
      </c>
      <c r="WLM66" s="1366">
        <f t="shared" ref="WLM66" si="16148">WLM59*$C$64*$C$66</f>
        <v>0</v>
      </c>
      <c r="WLO66" s="1366">
        <f t="shared" ref="WLO66" si="16149">WLO59*$C$64*$C$66</f>
        <v>0</v>
      </c>
      <c r="WLQ66" s="1366">
        <f t="shared" ref="WLQ66" si="16150">WLQ59*$C$64*$C$66</f>
        <v>0</v>
      </c>
      <c r="WLS66" s="1366">
        <f t="shared" ref="WLS66" si="16151">WLS59*$C$64*$C$66</f>
        <v>0</v>
      </c>
      <c r="WLU66" s="1366">
        <f t="shared" ref="WLU66" si="16152">WLU59*$C$64*$C$66</f>
        <v>0</v>
      </c>
      <c r="WLW66" s="1366">
        <f t="shared" ref="WLW66" si="16153">WLW59*$C$64*$C$66</f>
        <v>0</v>
      </c>
      <c r="WLY66" s="1366">
        <f t="shared" ref="WLY66" si="16154">WLY59*$C$64*$C$66</f>
        <v>0</v>
      </c>
      <c r="WMA66" s="1366">
        <f t="shared" ref="WMA66" si="16155">WMA59*$C$64*$C$66</f>
        <v>0</v>
      </c>
      <c r="WMC66" s="1366">
        <f t="shared" ref="WMC66" si="16156">WMC59*$C$64*$C$66</f>
        <v>0</v>
      </c>
      <c r="WME66" s="1366">
        <f t="shared" ref="WME66" si="16157">WME59*$C$64*$C$66</f>
        <v>0</v>
      </c>
      <c r="WMG66" s="1366">
        <f t="shared" ref="WMG66" si="16158">WMG59*$C$64*$C$66</f>
        <v>0</v>
      </c>
      <c r="WMI66" s="1366">
        <f t="shared" ref="WMI66" si="16159">WMI59*$C$64*$C$66</f>
        <v>0</v>
      </c>
      <c r="WMK66" s="1366">
        <f t="shared" ref="WMK66" si="16160">WMK59*$C$64*$C$66</f>
        <v>0</v>
      </c>
      <c r="WMM66" s="1366">
        <f t="shared" ref="WMM66" si="16161">WMM59*$C$64*$C$66</f>
        <v>0</v>
      </c>
      <c r="WMO66" s="1366">
        <f t="shared" ref="WMO66" si="16162">WMO59*$C$64*$C$66</f>
        <v>0</v>
      </c>
      <c r="WMQ66" s="1366">
        <f t="shared" ref="WMQ66" si="16163">WMQ59*$C$64*$C$66</f>
        <v>0</v>
      </c>
      <c r="WMS66" s="1366">
        <f t="shared" ref="WMS66" si="16164">WMS59*$C$64*$C$66</f>
        <v>0</v>
      </c>
      <c r="WMU66" s="1366">
        <f t="shared" ref="WMU66" si="16165">WMU59*$C$64*$C$66</f>
        <v>0</v>
      </c>
      <c r="WMW66" s="1366">
        <f t="shared" ref="WMW66" si="16166">WMW59*$C$64*$C$66</f>
        <v>0</v>
      </c>
      <c r="WMY66" s="1366">
        <f t="shared" ref="WMY66" si="16167">WMY59*$C$64*$C$66</f>
        <v>0</v>
      </c>
      <c r="WNA66" s="1366">
        <f t="shared" ref="WNA66" si="16168">WNA59*$C$64*$C$66</f>
        <v>0</v>
      </c>
      <c r="WNC66" s="1366">
        <f t="shared" ref="WNC66" si="16169">WNC59*$C$64*$C$66</f>
        <v>0</v>
      </c>
      <c r="WNE66" s="1366">
        <f t="shared" ref="WNE66" si="16170">WNE59*$C$64*$C$66</f>
        <v>0</v>
      </c>
      <c r="WNG66" s="1366">
        <f t="shared" ref="WNG66" si="16171">WNG59*$C$64*$C$66</f>
        <v>0</v>
      </c>
      <c r="WNI66" s="1366">
        <f t="shared" ref="WNI66" si="16172">WNI59*$C$64*$C$66</f>
        <v>0</v>
      </c>
      <c r="WNK66" s="1366">
        <f t="shared" ref="WNK66" si="16173">WNK59*$C$64*$C$66</f>
        <v>0</v>
      </c>
      <c r="WNM66" s="1366">
        <f t="shared" ref="WNM66" si="16174">WNM59*$C$64*$C$66</f>
        <v>0</v>
      </c>
      <c r="WNO66" s="1366">
        <f t="shared" ref="WNO66" si="16175">WNO59*$C$64*$C$66</f>
        <v>0</v>
      </c>
      <c r="WNQ66" s="1366">
        <f t="shared" ref="WNQ66" si="16176">WNQ59*$C$64*$C$66</f>
        <v>0</v>
      </c>
      <c r="WNS66" s="1366">
        <f t="shared" ref="WNS66" si="16177">WNS59*$C$64*$C$66</f>
        <v>0</v>
      </c>
      <c r="WNU66" s="1366">
        <f t="shared" ref="WNU66" si="16178">WNU59*$C$64*$C$66</f>
        <v>0</v>
      </c>
      <c r="WNW66" s="1366">
        <f t="shared" ref="WNW66" si="16179">WNW59*$C$64*$C$66</f>
        <v>0</v>
      </c>
      <c r="WNY66" s="1366">
        <f t="shared" ref="WNY66" si="16180">WNY59*$C$64*$C$66</f>
        <v>0</v>
      </c>
      <c r="WOA66" s="1366">
        <f t="shared" ref="WOA66" si="16181">WOA59*$C$64*$C$66</f>
        <v>0</v>
      </c>
      <c r="WOC66" s="1366">
        <f t="shared" ref="WOC66" si="16182">WOC59*$C$64*$C$66</f>
        <v>0</v>
      </c>
      <c r="WOE66" s="1366">
        <f t="shared" ref="WOE66" si="16183">WOE59*$C$64*$C$66</f>
        <v>0</v>
      </c>
      <c r="WOG66" s="1366">
        <f t="shared" ref="WOG66" si="16184">WOG59*$C$64*$C$66</f>
        <v>0</v>
      </c>
      <c r="WOI66" s="1366">
        <f t="shared" ref="WOI66" si="16185">WOI59*$C$64*$C$66</f>
        <v>0</v>
      </c>
      <c r="WOK66" s="1366">
        <f t="shared" ref="WOK66" si="16186">WOK59*$C$64*$C$66</f>
        <v>0</v>
      </c>
      <c r="WOM66" s="1366">
        <f t="shared" ref="WOM66" si="16187">WOM59*$C$64*$C$66</f>
        <v>0</v>
      </c>
      <c r="WOO66" s="1366">
        <f t="shared" ref="WOO66" si="16188">WOO59*$C$64*$C$66</f>
        <v>0</v>
      </c>
      <c r="WOQ66" s="1366">
        <f t="shared" ref="WOQ66" si="16189">WOQ59*$C$64*$C$66</f>
        <v>0</v>
      </c>
      <c r="WOS66" s="1366">
        <f t="shared" ref="WOS66" si="16190">WOS59*$C$64*$C$66</f>
        <v>0</v>
      </c>
      <c r="WOU66" s="1366">
        <f t="shared" ref="WOU66" si="16191">WOU59*$C$64*$C$66</f>
        <v>0</v>
      </c>
      <c r="WOW66" s="1366">
        <f t="shared" ref="WOW66" si="16192">WOW59*$C$64*$C$66</f>
        <v>0</v>
      </c>
      <c r="WOY66" s="1366">
        <f t="shared" ref="WOY66" si="16193">WOY59*$C$64*$C$66</f>
        <v>0</v>
      </c>
      <c r="WPA66" s="1366">
        <f t="shared" ref="WPA66" si="16194">WPA59*$C$64*$C$66</f>
        <v>0</v>
      </c>
      <c r="WPC66" s="1366">
        <f t="shared" ref="WPC66" si="16195">WPC59*$C$64*$C$66</f>
        <v>0</v>
      </c>
      <c r="WPE66" s="1366">
        <f t="shared" ref="WPE66" si="16196">WPE59*$C$64*$C$66</f>
        <v>0</v>
      </c>
      <c r="WPG66" s="1366">
        <f t="shared" ref="WPG66" si="16197">WPG59*$C$64*$C$66</f>
        <v>0</v>
      </c>
      <c r="WPI66" s="1366">
        <f t="shared" ref="WPI66" si="16198">WPI59*$C$64*$C$66</f>
        <v>0</v>
      </c>
      <c r="WPK66" s="1366">
        <f t="shared" ref="WPK66" si="16199">WPK59*$C$64*$C$66</f>
        <v>0</v>
      </c>
      <c r="WPM66" s="1366">
        <f t="shared" ref="WPM66" si="16200">WPM59*$C$64*$C$66</f>
        <v>0</v>
      </c>
      <c r="WPO66" s="1366">
        <f t="shared" ref="WPO66" si="16201">WPO59*$C$64*$C$66</f>
        <v>0</v>
      </c>
      <c r="WPQ66" s="1366">
        <f t="shared" ref="WPQ66" si="16202">WPQ59*$C$64*$C$66</f>
        <v>0</v>
      </c>
      <c r="WPS66" s="1366">
        <f t="shared" ref="WPS66" si="16203">WPS59*$C$64*$C$66</f>
        <v>0</v>
      </c>
      <c r="WPU66" s="1366">
        <f t="shared" ref="WPU66" si="16204">WPU59*$C$64*$C$66</f>
        <v>0</v>
      </c>
      <c r="WPW66" s="1366">
        <f t="shared" ref="WPW66" si="16205">WPW59*$C$64*$C$66</f>
        <v>0</v>
      </c>
      <c r="WPY66" s="1366">
        <f t="shared" ref="WPY66" si="16206">WPY59*$C$64*$C$66</f>
        <v>0</v>
      </c>
      <c r="WQA66" s="1366">
        <f t="shared" ref="WQA66" si="16207">WQA59*$C$64*$C$66</f>
        <v>0</v>
      </c>
      <c r="WQC66" s="1366">
        <f t="shared" ref="WQC66" si="16208">WQC59*$C$64*$C$66</f>
        <v>0</v>
      </c>
      <c r="WQE66" s="1366">
        <f t="shared" ref="WQE66" si="16209">WQE59*$C$64*$C$66</f>
        <v>0</v>
      </c>
      <c r="WQG66" s="1366">
        <f t="shared" ref="WQG66" si="16210">WQG59*$C$64*$C$66</f>
        <v>0</v>
      </c>
      <c r="WQI66" s="1366">
        <f t="shared" ref="WQI66" si="16211">WQI59*$C$64*$C$66</f>
        <v>0</v>
      </c>
      <c r="WQK66" s="1366">
        <f t="shared" ref="WQK66" si="16212">WQK59*$C$64*$C$66</f>
        <v>0</v>
      </c>
      <c r="WQM66" s="1366">
        <f t="shared" ref="WQM66" si="16213">WQM59*$C$64*$C$66</f>
        <v>0</v>
      </c>
      <c r="WQO66" s="1366">
        <f t="shared" ref="WQO66" si="16214">WQO59*$C$64*$C$66</f>
        <v>0</v>
      </c>
      <c r="WQQ66" s="1366">
        <f t="shared" ref="WQQ66" si="16215">WQQ59*$C$64*$C$66</f>
        <v>0</v>
      </c>
      <c r="WQS66" s="1366">
        <f t="shared" ref="WQS66" si="16216">WQS59*$C$64*$C$66</f>
        <v>0</v>
      </c>
      <c r="WQU66" s="1366">
        <f t="shared" ref="WQU66" si="16217">WQU59*$C$64*$C$66</f>
        <v>0</v>
      </c>
      <c r="WQW66" s="1366">
        <f t="shared" ref="WQW66" si="16218">WQW59*$C$64*$C$66</f>
        <v>0</v>
      </c>
      <c r="WQY66" s="1366">
        <f t="shared" ref="WQY66" si="16219">WQY59*$C$64*$C$66</f>
        <v>0</v>
      </c>
      <c r="WRA66" s="1366">
        <f t="shared" ref="WRA66" si="16220">WRA59*$C$64*$C$66</f>
        <v>0</v>
      </c>
      <c r="WRC66" s="1366">
        <f t="shared" ref="WRC66" si="16221">WRC59*$C$64*$C$66</f>
        <v>0</v>
      </c>
      <c r="WRE66" s="1366">
        <f t="shared" ref="WRE66" si="16222">WRE59*$C$64*$C$66</f>
        <v>0</v>
      </c>
      <c r="WRG66" s="1366">
        <f t="shared" ref="WRG66" si="16223">WRG59*$C$64*$C$66</f>
        <v>0</v>
      </c>
      <c r="WRI66" s="1366">
        <f t="shared" ref="WRI66" si="16224">WRI59*$C$64*$C$66</f>
        <v>0</v>
      </c>
      <c r="WRK66" s="1366">
        <f t="shared" ref="WRK66" si="16225">WRK59*$C$64*$C$66</f>
        <v>0</v>
      </c>
      <c r="WRM66" s="1366">
        <f t="shared" ref="WRM66" si="16226">WRM59*$C$64*$C$66</f>
        <v>0</v>
      </c>
      <c r="WRO66" s="1366">
        <f t="shared" ref="WRO66" si="16227">WRO59*$C$64*$C$66</f>
        <v>0</v>
      </c>
      <c r="WRQ66" s="1366">
        <f t="shared" ref="WRQ66" si="16228">WRQ59*$C$64*$C$66</f>
        <v>0</v>
      </c>
      <c r="WRS66" s="1366">
        <f t="shared" ref="WRS66" si="16229">WRS59*$C$64*$C$66</f>
        <v>0</v>
      </c>
      <c r="WRU66" s="1366">
        <f t="shared" ref="WRU66" si="16230">WRU59*$C$64*$C$66</f>
        <v>0</v>
      </c>
      <c r="WRW66" s="1366">
        <f t="shared" ref="WRW66" si="16231">WRW59*$C$64*$C$66</f>
        <v>0</v>
      </c>
      <c r="WRY66" s="1366">
        <f t="shared" ref="WRY66" si="16232">WRY59*$C$64*$C$66</f>
        <v>0</v>
      </c>
      <c r="WSA66" s="1366">
        <f t="shared" ref="WSA66" si="16233">WSA59*$C$64*$C$66</f>
        <v>0</v>
      </c>
      <c r="WSC66" s="1366">
        <f t="shared" ref="WSC66" si="16234">WSC59*$C$64*$C$66</f>
        <v>0</v>
      </c>
      <c r="WSE66" s="1366">
        <f t="shared" ref="WSE66" si="16235">WSE59*$C$64*$C$66</f>
        <v>0</v>
      </c>
      <c r="WSG66" s="1366">
        <f t="shared" ref="WSG66" si="16236">WSG59*$C$64*$C$66</f>
        <v>0</v>
      </c>
      <c r="WSI66" s="1366">
        <f t="shared" ref="WSI66" si="16237">WSI59*$C$64*$C$66</f>
        <v>0</v>
      </c>
      <c r="WSK66" s="1366">
        <f t="shared" ref="WSK66" si="16238">WSK59*$C$64*$C$66</f>
        <v>0</v>
      </c>
      <c r="WSM66" s="1366">
        <f t="shared" ref="WSM66" si="16239">WSM59*$C$64*$C$66</f>
        <v>0</v>
      </c>
      <c r="WSO66" s="1366">
        <f t="shared" ref="WSO66" si="16240">WSO59*$C$64*$C$66</f>
        <v>0</v>
      </c>
      <c r="WSQ66" s="1366">
        <f t="shared" ref="WSQ66" si="16241">WSQ59*$C$64*$C$66</f>
        <v>0</v>
      </c>
      <c r="WSS66" s="1366">
        <f t="shared" ref="WSS66" si="16242">WSS59*$C$64*$C$66</f>
        <v>0</v>
      </c>
      <c r="WSU66" s="1366">
        <f t="shared" ref="WSU66" si="16243">WSU59*$C$64*$C$66</f>
        <v>0</v>
      </c>
      <c r="WSW66" s="1366">
        <f t="shared" ref="WSW66" si="16244">WSW59*$C$64*$C$66</f>
        <v>0</v>
      </c>
      <c r="WSY66" s="1366">
        <f t="shared" ref="WSY66" si="16245">WSY59*$C$64*$C$66</f>
        <v>0</v>
      </c>
      <c r="WTA66" s="1366">
        <f t="shared" ref="WTA66" si="16246">WTA59*$C$64*$C$66</f>
        <v>0</v>
      </c>
      <c r="WTC66" s="1366">
        <f t="shared" ref="WTC66" si="16247">WTC59*$C$64*$C$66</f>
        <v>0</v>
      </c>
      <c r="WTE66" s="1366">
        <f t="shared" ref="WTE66" si="16248">WTE59*$C$64*$C$66</f>
        <v>0</v>
      </c>
      <c r="WTG66" s="1366">
        <f t="shared" ref="WTG66" si="16249">WTG59*$C$64*$C$66</f>
        <v>0</v>
      </c>
      <c r="WTI66" s="1366">
        <f t="shared" ref="WTI66" si="16250">WTI59*$C$64*$C$66</f>
        <v>0</v>
      </c>
      <c r="WTK66" s="1366">
        <f t="shared" ref="WTK66" si="16251">WTK59*$C$64*$C$66</f>
        <v>0</v>
      </c>
      <c r="WTM66" s="1366">
        <f t="shared" ref="WTM66" si="16252">WTM59*$C$64*$C$66</f>
        <v>0</v>
      </c>
      <c r="WTO66" s="1366">
        <f t="shared" ref="WTO66" si="16253">WTO59*$C$64*$C$66</f>
        <v>0</v>
      </c>
      <c r="WTQ66" s="1366">
        <f t="shared" ref="WTQ66" si="16254">WTQ59*$C$64*$C$66</f>
        <v>0</v>
      </c>
      <c r="WTS66" s="1366">
        <f t="shared" ref="WTS66" si="16255">WTS59*$C$64*$C$66</f>
        <v>0</v>
      </c>
      <c r="WTU66" s="1366">
        <f t="shared" ref="WTU66" si="16256">WTU59*$C$64*$C$66</f>
        <v>0</v>
      </c>
      <c r="WTW66" s="1366">
        <f t="shared" ref="WTW66" si="16257">WTW59*$C$64*$C$66</f>
        <v>0</v>
      </c>
      <c r="WTY66" s="1366">
        <f t="shared" ref="WTY66" si="16258">WTY59*$C$64*$C$66</f>
        <v>0</v>
      </c>
      <c r="WUA66" s="1366">
        <f t="shared" ref="WUA66" si="16259">WUA59*$C$64*$C$66</f>
        <v>0</v>
      </c>
      <c r="WUC66" s="1366">
        <f t="shared" ref="WUC66" si="16260">WUC59*$C$64*$C$66</f>
        <v>0</v>
      </c>
      <c r="WUE66" s="1366">
        <f t="shared" ref="WUE66" si="16261">WUE59*$C$64*$C$66</f>
        <v>0</v>
      </c>
      <c r="WUG66" s="1366">
        <f t="shared" ref="WUG66" si="16262">WUG59*$C$64*$C$66</f>
        <v>0</v>
      </c>
      <c r="WUI66" s="1366">
        <f t="shared" ref="WUI66" si="16263">WUI59*$C$64*$C$66</f>
        <v>0</v>
      </c>
      <c r="WUK66" s="1366">
        <f t="shared" ref="WUK66" si="16264">WUK59*$C$64*$C$66</f>
        <v>0</v>
      </c>
      <c r="WUM66" s="1366">
        <f t="shared" ref="WUM66" si="16265">WUM59*$C$64*$C$66</f>
        <v>0</v>
      </c>
      <c r="WUO66" s="1366">
        <f t="shared" ref="WUO66" si="16266">WUO59*$C$64*$C$66</f>
        <v>0</v>
      </c>
      <c r="WUQ66" s="1366">
        <f t="shared" ref="WUQ66" si="16267">WUQ59*$C$64*$C$66</f>
        <v>0</v>
      </c>
      <c r="WUS66" s="1366">
        <f t="shared" ref="WUS66" si="16268">WUS59*$C$64*$C$66</f>
        <v>0</v>
      </c>
      <c r="WUU66" s="1366">
        <f t="shared" ref="WUU66" si="16269">WUU59*$C$64*$C$66</f>
        <v>0</v>
      </c>
      <c r="WUW66" s="1366">
        <f t="shared" ref="WUW66" si="16270">WUW59*$C$64*$C$66</f>
        <v>0</v>
      </c>
      <c r="WUY66" s="1366">
        <f t="shared" ref="WUY66" si="16271">WUY59*$C$64*$C$66</f>
        <v>0</v>
      </c>
      <c r="WVA66" s="1366">
        <f t="shared" ref="WVA66" si="16272">WVA59*$C$64*$C$66</f>
        <v>0</v>
      </c>
      <c r="WVC66" s="1366">
        <f t="shared" ref="WVC66" si="16273">WVC59*$C$64*$C$66</f>
        <v>0</v>
      </c>
      <c r="WVE66" s="1366">
        <f t="shared" ref="WVE66" si="16274">WVE59*$C$64*$C$66</f>
        <v>0</v>
      </c>
      <c r="WVG66" s="1366">
        <f t="shared" ref="WVG66" si="16275">WVG59*$C$64*$C$66</f>
        <v>0</v>
      </c>
      <c r="WVI66" s="1366">
        <f t="shared" ref="WVI66" si="16276">WVI59*$C$64*$C$66</f>
        <v>0</v>
      </c>
      <c r="WVK66" s="1366">
        <f t="shared" ref="WVK66" si="16277">WVK59*$C$64*$C$66</f>
        <v>0</v>
      </c>
      <c r="WVM66" s="1366">
        <f t="shared" ref="WVM66" si="16278">WVM59*$C$64*$C$66</f>
        <v>0</v>
      </c>
      <c r="WVO66" s="1366">
        <f t="shared" ref="WVO66" si="16279">WVO59*$C$64*$C$66</f>
        <v>0</v>
      </c>
      <c r="WVQ66" s="1366">
        <f t="shared" ref="WVQ66" si="16280">WVQ59*$C$64*$C$66</f>
        <v>0</v>
      </c>
      <c r="WVS66" s="1366">
        <f t="shared" ref="WVS66" si="16281">WVS59*$C$64*$C$66</f>
        <v>0</v>
      </c>
      <c r="WVU66" s="1366">
        <f t="shared" ref="WVU66" si="16282">WVU59*$C$64*$C$66</f>
        <v>0</v>
      </c>
      <c r="WVW66" s="1366">
        <f t="shared" ref="WVW66" si="16283">WVW59*$C$64*$C$66</f>
        <v>0</v>
      </c>
      <c r="WVY66" s="1366">
        <f t="shared" ref="WVY66" si="16284">WVY59*$C$64*$C$66</f>
        <v>0</v>
      </c>
      <c r="WWA66" s="1366">
        <f t="shared" ref="WWA66" si="16285">WWA59*$C$64*$C$66</f>
        <v>0</v>
      </c>
      <c r="WWC66" s="1366">
        <f t="shared" ref="WWC66" si="16286">WWC59*$C$64*$C$66</f>
        <v>0</v>
      </c>
      <c r="WWE66" s="1366">
        <f t="shared" ref="WWE66" si="16287">WWE59*$C$64*$C$66</f>
        <v>0</v>
      </c>
      <c r="WWG66" s="1366">
        <f t="shared" ref="WWG66" si="16288">WWG59*$C$64*$C$66</f>
        <v>0</v>
      </c>
      <c r="WWI66" s="1366">
        <f t="shared" ref="WWI66" si="16289">WWI59*$C$64*$C$66</f>
        <v>0</v>
      </c>
      <c r="WWK66" s="1366">
        <f t="shared" ref="WWK66" si="16290">WWK59*$C$64*$C$66</f>
        <v>0</v>
      </c>
      <c r="WWM66" s="1366">
        <f t="shared" ref="WWM66" si="16291">WWM59*$C$64*$C$66</f>
        <v>0</v>
      </c>
      <c r="WWO66" s="1366">
        <f t="shared" ref="WWO66" si="16292">WWO59*$C$64*$C$66</f>
        <v>0</v>
      </c>
      <c r="WWQ66" s="1366">
        <f t="shared" ref="WWQ66" si="16293">WWQ59*$C$64*$C$66</f>
        <v>0</v>
      </c>
      <c r="WWS66" s="1366">
        <f t="shared" ref="WWS66" si="16294">WWS59*$C$64*$C$66</f>
        <v>0</v>
      </c>
      <c r="WWU66" s="1366">
        <f t="shared" ref="WWU66" si="16295">WWU59*$C$64*$C$66</f>
        <v>0</v>
      </c>
      <c r="WWW66" s="1366">
        <f t="shared" ref="WWW66" si="16296">WWW59*$C$64*$C$66</f>
        <v>0</v>
      </c>
      <c r="WWY66" s="1366">
        <f t="shared" ref="WWY66" si="16297">WWY59*$C$64*$C$66</f>
        <v>0</v>
      </c>
      <c r="WXA66" s="1366">
        <f t="shared" ref="WXA66" si="16298">WXA59*$C$64*$C$66</f>
        <v>0</v>
      </c>
      <c r="WXC66" s="1366">
        <f t="shared" ref="WXC66" si="16299">WXC59*$C$64*$C$66</f>
        <v>0</v>
      </c>
      <c r="WXE66" s="1366">
        <f t="shared" ref="WXE66" si="16300">WXE59*$C$64*$C$66</f>
        <v>0</v>
      </c>
      <c r="WXG66" s="1366">
        <f t="shared" ref="WXG66" si="16301">WXG59*$C$64*$C$66</f>
        <v>0</v>
      </c>
      <c r="WXI66" s="1366">
        <f t="shared" ref="WXI66" si="16302">WXI59*$C$64*$C$66</f>
        <v>0</v>
      </c>
      <c r="WXK66" s="1366">
        <f t="shared" ref="WXK66" si="16303">WXK59*$C$64*$C$66</f>
        <v>0</v>
      </c>
      <c r="WXM66" s="1366">
        <f t="shared" ref="WXM66" si="16304">WXM59*$C$64*$C$66</f>
        <v>0</v>
      </c>
      <c r="WXO66" s="1366">
        <f t="shared" ref="WXO66" si="16305">WXO59*$C$64*$C$66</f>
        <v>0</v>
      </c>
      <c r="WXQ66" s="1366">
        <f t="shared" ref="WXQ66" si="16306">WXQ59*$C$64*$C$66</f>
        <v>0</v>
      </c>
      <c r="WXS66" s="1366">
        <f t="shared" ref="WXS66" si="16307">WXS59*$C$64*$C$66</f>
        <v>0</v>
      </c>
      <c r="WXU66" s="1366">
        <f t="shared" ref="WXU66" si="16308">WXU59*$C$64*$C$66</f>
        <v>0</v>
      </c>
      <c r="WXW66" s="1366">
        <f t="shared" ref="WXW66" si="16309">WXW59*$C$64*$C$66</f>
        <v>0</v>
      </c>
      <c r="WXY66" s="1366">
        <f t="shared" ref="WXY66" si="16310">WXY59*$C$64*$C$66</f>
        <v>0</v>
      </c>
      <c r="WYA66" s="1366">
        <f t="shared" ref="WYA66" si="16311">WYA59*$C$64*$C$66</f>
        <v>0</v>
      </c>
      <c r="WYC66" s="1366">
        <f t="shared" ref="WYC66" si="16312">WYC59*$C$64*$C$66</f>
        <v>0</v>
      </c>
      <c r="WYE66" s="1366">
        <f t="shared" ref="WYE66" si="16313">WYE59*$C$64*$C$66</f>
        <v>0</v>
      </c>
      <c r="WYG66" s="1366">
        <f t="shared" ref="WYG66" si="16314">WYG59*$C$64*$C$66</f>
        <v>0</v>
      </c>
      <c r="WYI66" s="1366">
        <f t="shared" ref="WYI66" si="16315">WYI59*$C$64*$C$66</f>
        <v>0</v>
      </c>
      <c r="WYK66" s="1366">
        <f t="shared" ref="WYK66" si="16316">WYK59*$C$64*$C$66</f>
        <v>0</v>
      </c>
      <c r="WYM66" s="1366">
        <f t="shared" ref="WYM66" si="16317">WYM59*$C$64*$C$66</f>
        <v>0</v>
      </c>
      <c r="WYO66" s="1366">
        <f t="shared" ref="WYO66" si="16318">WYO59*$C$64*$C$66</f>
        <v>0</v>
      </c>
      <c r="WYQ66" s="1366">
        <f t="shared" ref="WYQ66" si="16319">WYQ59*$C$64*$C$66</f>
        <v>0</v>
      </c>
      <c r="WYS66" s="1366">
        <f t="shared" ref="WYS66" si="16320">WYS59*$C$64*$C$66</f>
        <v>0</v>
      </c>
      <c r="WYU66" s="1366">
        <f t="shared" ref="WYU66" si="16321">WYU59*$C$64*$C$66</f>
        <v>0</v>
      </c>
      <c r="WYW66" s="1366">
        <f t="shared" ref="WYW66" si="16322">WYW59*$C$64*$C$66</f>
        <v>0</v>
      </c>
      <c r="WYY66" s="1366">
        <f t="shared" ref="WYY66" si="16323">WYY59*$C$64*$C$66</f>
        <v>0</v>
      </c>
      <c r="WZA66" s="1366">
        <f t="shared" ref="WZA66" si="16324">WZA59*$C$64*$C$66</f>
        <v>0</v>
      </c>
      <c r="WZC66" s="1366">
        <f t="shared" ref="WZC66" si="16325">WZC59*$C$64*$C$66</f>
        <v>0</v>
      </c>
      <c r="WZE66" s="1366">
        <f t="shared" ref="WZE66" si="16326">WZE59*$C$64*$C$66</f>
        <v>0</v>
      </c>
      <c r="WZG66" s="1366">
        <f t="shared" ref="WZG66" si="16327">WZG59*$C$64*$C$66</f>
        <v>0</v>
      </c>
      <c r="WZI66" s="1366">
        <f t="shared" ref="WZI66" si="16328">WZI59*$C$64*$C$66</f>
        <v>0</v>
      </c>
      <c r="WZK66" s="1366">
        <f t="shared" ref="WZK66" si="16329">WZK59*$C$64*$C$66</f>
        <v>0</v>
      </c>
      <c r="WZM66" s="1366">
        <f t="shared" ref="WZM66" si="16330">WZM59*$C$64*$C$66</f>
        <v>0</v>
      </c>
      <c r="WZO66" s="1366">
        <f t="shared" ref="WZO66" si="16331">WZO59*$C$64*$C$66</f>
        <v>0</v>
      </c>
      <c r="WZQ66" s="1366">
        <f t="shared" ref="WZQ66" si="16332">WZQ59*$C$64*$C$66</f>
        <v>0</v>
      </c>
      <c r="WZS66" s="1366">
        <f t="shared" ref="WZS66" si="16333">WZS59*$C$64*$C$66</f>
        <v>0</v>
      </c>
      <c r="WZU66" s="1366">
        <f t="shared" ref="WZU66" si="16334">WZU59*$C$64*$C$66</f>
        <v>0</v>
      </c>
      <c r="WZW66" s="1366">
        <f t="shared" ref="WZW66" si="16335">WZW59*$C$64*$C$66</f>
        <v>0</v>
      </c>
      <c r="WZY66" s="1366">
        <f t="shared" ref="WZY66" si="16336">WZY59*$C$64*$C$66</f>
        <v>0</v>
      </c>
      <c r="XAA66" s="1366">
        <f t="shared" ref="XAA66" si="16337">XAA59*$C$64*$C$66</f>
        <v>0</v>
      </c>
      <c r="XAC66" s="1366">
        <f t="shared" ref="XAC66" si="16338">XAC59*$C$64*$C$66</f>
        <v>0</v>
      </c>
      <c r="XAE66" s="1366">
        <f t="shared" ref="XAE66" si="16339">XAE59*$C$64*$C$66</f>
        <v>0</v>
      </c>
      <c r="XAG66" s="1366">
        <f t="shared" ref="XAG66" si="16340">XAG59*$C$64*$C$66</f>
        <v>0</v>
      </c>
      <c r="XAI66" s="1366">
        <f t="shared" ref="XAI66" si="16341">XAI59*$C$64*$C$66</f>
        <v>0</v>
      </c>
      <c r="XAK66" s="1366">
        <f t="shared" ref="XAK66" si="16342">XAK59*$C$64*$C$66</f>
        <v>0</v>
      </c>
      <c r="XAM66" s="1366">
        <f t="shared" ref="XAM66" si="16343">XAM59*$C$64*$C$66</f>
        <v>0</v>
      </c>
      <c r="XAO66" s="1366">
        <f t="shared" ref="XAO66" si="16344">XAO59*$C$64*$C$66</f>
        <v>0</v>
      </c>
      <c r="XAQ66" s="1366">
        <f t="shared" ref="XAQ66" si="16345">XAQ59*$C$64*$C$66</f>
        <v>0</v>
      </c>
      <c r="XAS66" s="1366">
        <f t="shared" ref="XAS66" si="16346">XAS59*$C$64*$C$66</f>
        <v>0</v>
      </c>
      <c r="XAU66" s="1366">
        <f t="shared" ref="XAU66" si="16347">XAU59*$C$64*$C$66</f>
        <v>0</v>
      </c>
      <c r="XAW66" s="1366">
        <f t="shared" ref="XAW66" si="16348">XAW59*$C$64*$C$66</f>
        <v>0</v>
      </c>
      <c r="XAY66" s="1366">
        <f t="shared" ref="XAY66" si="16349">XAY59*$C$64*$C$66</f>
        <v>0</v>
      </c>
      <c r="XBA66" s="1366">
        <f t="shared" ref="XBA66" si="16350">XBA59*$C$64*$C$66</f>
        <v>0</v>
      </c>
      <c r="XBC66" s="1366">
        <f t="shared" ref="XBC66" si="16351">XBC59*$C$64*$C$66</f>
        <v>0</v>
      </c>
      <c r="XBE66" s="1366">
        <f t="shared" ref="XBE66" si="16352">XBE59*$C$64*$C$66</f>
        <v>0</v>
      </c>
      <c r="XBG66" s="1366">
        <f t="shared" ref="XBG66" si="16353">XBG59*$C$64*$C$66</f>
        <v>0</v>
      </c>
      <c r="XBI66" s="1366">
        <f t="shared" ref="XBI66" si="16354">XBI59*$C$64*$C$66</f>
        <v>0</v>
      </c>
      <c r="XBK66" s="1366">
        <f t="shared" ref="XBK66" si="16355">XBK59*$C$64*$C$66</f>
        <v>0</v>
      </c>
      <c r="XBM66" s="1366">
        <f t="shared" ref="XBM66" si="16356">XBM59*$C$64*$C$66</f>
        <v>0</v>
      </c>
      <c r="XBO66" s="1366">
        <f t="shared" ref="XBO66" si="16357">XBO59*$C$64*$C$66</f>
        <v>0</v>
      </c>
      <c r="XBQ66" s="1366">
        <f t="shared" ref="XBQ66" si="16358">XBQ59*$C$64*$C$66</f>
        <v>0</v>
      </c>
      <c r="XBS66" s="1366">
        <f t="shared" ref="XBS66" si="16359">XBS59*$C$64*$C$66</f>
        <v>0</v>
      </c>
      <c r="XBU66" s="1366">
        <f t="shared" ref="XBU66" si="16360">XBU59*$C$64*$C$66</f>
        <v>0</v>
      </c>
      <c r="XBW66" s="1366">
        <f t="shared" ref="XBW66" si="16361">XBW59*$C$64*$C$66</f>
        <v>0</v>
      </c>
      <c r="XBY66" s="1366">
        <f t="shared" ref="XBY66" si="16362">XBY59*$C$64*$C$66</f>
        <v>0</v>
      </c>
      <c r="XCA66" s="1366">
        <f t="shared" ref="XCA66" si="16363">XCA59*$C$64*$C$66</f>
        <v>0</v>
      </c>
      <c r="XCC66" s="1366">
        <f t="shared" ref="XCC66" si="16364">XCC59*$C$64*$C$66</f>
        <v>0</v>
      </c>
      <c r="XCE66" s="1366">
        <f t="shared" ref="XCE66" si="16365">XCE59*$C$64*$C$66</f>
        <v>0</v>
      </c>
      <c r="XCG66" s="1366">
        <f t="shared" ref="XCG66" si="16366">XCG59*$C$64*$C$66</f>
        <v>0</v>
      </c>
      <c r="XCI66" s="1366">
        <f t="shared" ref="XCI66" si="16367">XCI59*$C$64*$C$66</f>
        <v>0</v>
      </c>
      <c r="XCK66" s="1366">
        <f t="shared" ref="XCK66" si="16368">XCK59*$C$64*$C$66</f>
        <v>0</v>
      </c>
      <c r="XCM66" s="1366">
        <f t="shared" ref="XCM66" si="16369">XCM59*$C$64*$C$66</f>
        <v>0</v>
      </c>
      <c r="XCO66" s="1366">
        <f t="shared" ref="XCO66" si="16370">XCO59*$C$64*$C$66</f>
        <v>0</v>
      </c>
      <c r="XCQ66" s="1366">
        <f t="shared" ref="XCQ66" si="16371">XCQ59*$C$64*$C$66</f>
        <v>0</v>
      </c>
      <c r="XCS66" s="1366">
        <f t="shared" ref="XCS66" si="16372">XCS59*$C$64*$C$66</f>
        <v>0</v>
      </c>
      <c r="XCU66" s="1366">
        <f t="shared" ref="XCU66" si="16373">XCU59*$C$64*$C$66</f>
        <v>0</v>
      </c>
      <c r="XCW66" s="1366">
        <f t="shared" ref="XCW66" si="16374">XCW59*$C$64*$C$66</f>
        <v>0</v>
      </c>
      <c r="XCY66" s="1366">
        <f t="shared" ref="XCY66" si="16375">XCY59*$C$64*$C$66</f>
        <v>0</v>
      </c>
      <c r="XDA66" s="1366">
        <f t="shared" ref="XDA66" si="16376">XDA59*$C$64*$C$66</f>
        <v>0</v>
      </c>
      <c r="XDC66" s="1366">
        <f t="shared" ref="XDC66" si="16377">XDC59*$C$64*$C$66</f>
        <v>0</v>
      </c>
      <c r="XDE66" s="1366">
        <f t="shared" ref="XDE66" si="16378">XDE59*$C$64*$C$66</f>
        <v>0</v>
      </c>
      <c r="XDG66" s="1366">
        <f t="shared" ref="XDG66" si="16379">XDG59*$C$64*$C$66</f>
        <v>0</v>
      </c>
      <c r="XDI66" s="1366">
        <f t="shared" ref="XDI66" si="16380">XDI59*$C$64*$C$66</f>
        <v>0</v>
      </c>
      <c r="XDK66" s="1366">
        <f t="shared" ref="XDK66" si="16381">XDK59*$C$64*$C$66</f>
        <v>0</v>
      </c>
      <c r="XDM66" s="1366">
        <f t="shared" ref="XDM66" si="16382">XDM59*$C$64*$C$66</f>
        <v>0</v>
      </c>
      <c r="XDO66" s="1366">
        <f t="shared" ref="XDO66" si="16383">XDO59*$C$64*$C$66</f>
        <v>0</v>
      </c>
      <c r="XDQ66" s="1366">
        <f t="shared" ref="XDQ66" si="16384">XDQ59*$C$64*$C$66</f>
        <v>0</v>
      </c>
      <c r="XDS66" s="1366">
        <f t="shared" ref="XDS66" si="16385">XDS59*$C$64*$C$66</f>
        <v>0</v>
      </c>
      <c r="XDU66" s="1366">
        <f t="shared" ref="XDU66" si="16386">XDU59*$C$64*$C$66</f>
        <v>0</v>
      </c>
      <c r="XDW66" s="1366">
        <f t="shared" ref="XDW66" si="16387">XDW59*$C$64*$C$66</f>
        <v>0</v>
      </c>
      <c r="XDY66" s="1366">
        <f t="shared" ref="XDY66" si="16388">XDY59*$C$64*$C$66</f>
        <v>0</v>
      </c>
      <c r="XEA66" s="1366">
        <f t="shared" ref="XEA66" si="16389">XEA59*$C$64*$C$66</f>
        <v>0</v>
      </c>
      <c r="XEC66" s="1366">
        <f t="shared" ref="XEC66" si="16390">XEC59*$C$64*$C$66</f>
        <v>0</v>
      </c>
      <c r="XEE66" s="1366">
        <f t="shared" ref="XEE66" si="16391">XEE59*$C$64*$C$66</f>
        <v>0</v>
      </c>
      <c r="XEG66" s="1366">
        <f t="shared" ref="XEG66" si="16392">XEG59*$C$64*$C$66</f>
        <v>0</v>
      </c>
      <c r="XEI66" s="1366">
        <f t="shared" ref="XEI66" si="16393">XEI59*$C$64*$C$66</f>
        <v>0</v>
      </c>
      <c r="XEK66" s="1366">
        <f t="shared" ref="XEK66" si="16394">XEK59*$C$64*$C$66</f>
        <v>0</v>
      </c>
      <c r="XEM66" s="1366">
        <f t="shared" ref="XEM66" si="16395">XEM59*$C$64*$C$66</f>
        <v>0</v>
      </c>
      <c r="XEO66" s="1366">
        <f t="shared" ref="XEO66" si="16396">XEO59*$C$64*$C$66</f>
        <v>0</v>
      </c>
      <c r="XEQ66" s="1366">
        <f t="shared" ref="XEQ66" si="16397">XEQ59*$C$64*$C$66</f>
        <v>0</v>
      </c>
      <c r="XES66" s="1366">
        <f t="shared" ref="XES66" si="16398">XES59*$C$64*$C$66</f>
        <v>0</v>
      </c>
      <c r="XEU66" s="1366">
        <f t="shared" ref="XEU66" si="16399">XEU59*$C$64*$C$66</f>
        <v>0</v>
      </c>
      <c r="XEW66" s="1366">
        <f t="shared" ref="XEW66" si="16400">XEW59*$C$64*$C$66</f>
        <v>0</v>
      </c>
      <c r="XEY66" s="1366">
        <f t="shared" ref="XEY66" si="16401">XEY59*$C$64*$C$66</f>
        <v>0</v>
      </c>
      <c r="XFA66" s="1366">
        <f t="shared" ref="XFA66" si="16402">XFA59*$C$64*$C$66</f>
        <v>0</v>
      </c>
      <c r="XFC66" s="1366">
        <f t="shared" ref="XFC66" si="16403">XFC59*$C$64*$C$66</f>
        <v>0</v>
      </c>
    </row>
    <row r="67" spans="1:1023 1025:2047 2049:3071 3073:4095 4097:5119 5121:6143 6145:7167 7169:8191 8193:9215 9217:10239 10241:11263 11265:12287 12289:13311 13313:14335 14337:15359 15361:16383" s="1333" customFormat="1">
      <c r="A67" s="609"/>
      <c r="B67" s="609"/>
      <c r="C67" s="607"/>
      <c r="D67" s="580"/>
      <c r="E67" s="609">
        <f>$E60*$C$64*$C$66</f>
        <v>0</v>
      </c>
      <c r="F67" s="580"/>
      <c r="G67" s="1366">
        <f t="shared" ref="G67" si="16404">$E60*$C$64*$C$66</f>
        <v>0</v>
      </c>
      <c r="H67" s="580"/>
      <c r="I67" s="1366">
        <f t="shared" ref="I67" si="16405">$E60*$C$64*$C$66</f>
        <v>0</v>
      </c>
      <c r="J67" s="580"/>
      <c r="K67" s="1366">
        <f t="shared" ref="K67" si="16406">$E60*$C$64*$C$66</f>
        <v>0</v>
      </c>
      <c r="L67" s="580"/>
      <c r="M67" s="1366">
        <f t="shared" ref="M67" si="16407">$E60*$C$64*$C$66</f>
        <v>0</v>
      </c>
      <c r="N67" s="580"/>
      <c r="O67" s="1366">
        <f t="shared" ref="O67" si="16408">$E60*$C$64*$C$66</f>
        <v>0</v>
      </c>
      <c r="P67" s="580"/>
      <c r="Q67" s="1366">
        <f t="shared" ref="Q67" si="16409">$E60*$C$64*$C$66</f>
        <v>0</v>
      </c>
      <c r="R67" s="580"/>
      <c r="S67" s="1366">
        <f t="shared" ref="S67" si="16410">$E60*$C$64*$C$66</f>
        <v>0</v>
      </c>
      <c r="T67" s="580"/>
      <c r="U67" s="1366">
        <f t="shared" ref="U67" si="16411">$E60*$C$64*$C$66</f>
        <v>0</v>
      </c>
      <c r="V67" s="580"/>
      <c r="W67" s="1366">
        <f t="shared" ref="W67" si="16412">$E60*$C$64*$C$66</f>
        <v>0</v>
      </c>
      <c r="X67" s="580"/>
      <c r="Y67" s="1366">
        <f t="shared" ref="Y67" si="16413">$E60*$C$64*$C$66</f>
        <v>0</v>
      </c>
      <c r="Z67" s="580"/>
      <c r="AA67" s="1366">
        <f t="shared" ref="AA67" si="16414">$E60*$C$64*$C$66</f>
        <v>0</v>
      </c>
      <c r="AB67" s="580"/>
      <c r="AC67" s="1366">
        <f t="shared" ref="AC67" si="16415">$E60*$C$64*$C$66</f>
        <v>0</v>
      </c>
      <c r="AD67" s="580"/>
      <c r="AE67" s="1366">
        <f t="shared" ref="AE67" si="16416">$E60*$C$64*$C$66</f>
        <v>0</v>
      </c>
      <c r="AF67" s="580"/>
      <c r="AG67" s="1366">
        <f t="shared" ref="AG67" si="16417">$E60*$C$64*$C$66</f>
        <v>0</v>
      </c>
      <c r="AH67" s="580"/>
      <c r="AI67" s="580"/>
    </row>
    <row r="68" spans="1:1023 1025:2047 2049:3071 3073:4095 4097:5119 5121:6143 6145:7167 7169:8191 8193:9215 9217:10239 10241:11263 11265:12287 12289:13311 13313:14335 14337:15359 15361:16383" s="1333" customFormat="1">
      <c r="A68" s="1518" t="s">
        <v>2524</v>
      </c>
      <c r="B68" s="610"/>
      <c r="C68" s="1519">
        <v>1.03</v>
      </c>
      <c r="D68" s="589"/>
      <c r="E68" s="615">
        <f>E59-E65-E66-E67</f>
        <v>6051.2385666947812</v>
      </c>
      <c r="F68" s="589"/>
      <c r="G68" s="1367">
        <f>G59-G65-G66-G67</f>
        <v>8176.1960666947416</v>
      </c>
      <c r="H68" s="589"/>
      <c r="I68" s="1367">
        <f t="shared" ref="I68" si="16418">I59-I65-I66-I67</f>
        <v>10278.667704194699</v>
      </c>
      <c r="J68" s="589"/>
      <c r="K68" s="1367">
        <f t="shared" ref="K68" si="16419">K59-K65-K66-K67</f>
        <v>12355.45342713219</v>
      </c>
      <c r="L68" s="589"/>
      <c r="M68" s="1367">
        <f t="shared" ref="M68" si="16420">M59-M65-M66-M67</f>
        <v>14403.181146075574</v>
      </c>
      <c r="N68" s="589"/>
      <c r="O68" s="1367">
        <f t="shared" ref="O68" si="16421">O59-O65-O66-O67</f>
        <v>16418.299221496374</v>
      </c>
      <c r="P68" s="589"/>
      <c r="Q68" s="1367">
        <f t="shared" ref="Q68" si="16422">Q59-Q65-Q66-Q67</f>
        <v>18397.068651109719</v>
      </c>
      <c r="R68" s="589"/>
      <c r="S68" s="1367">
        <f t="shared" ref="S68" si="16423">S59-S65-S66-S67</f>
        <v>20335.554945868793</v>
      </c>
      <c r="T68" s="589"/>
      <c r="U68" s="1367">
        <f t="shared" ref="U68" si="16424">U59-U65-U66-U67</f>
        <v>22229.619682781718</v>
      </c>
      <c r="V68" s="589"/>
      <c r="W68" s="1367">
        <f t="shared" ref="W68" si="16425">W59-W65-W66-W67</f>
        <v>24074.911722272453</v>
      </c>
      <c r="X68" s="589"/>
      <c r="Y68" s="1367">
        <f t="shared" ref="Y68" si="16426">Y59-Y65-Y66-Y67</f>
        <v>25866.858077367786</v>
      </c>
      <c r="Z68" s="589"/>
      <c r="AA68" s="1367">
        <f t="shared" ref="AA68" si="16427">AA59-AA65-AA66-AA67</f>
        <v>27600.654421507137</v>
      </c>
      <c r="AB68" s="589"/>
      <c r="AC68" s="1367">
        <f t="shared" ref="AC68" si="16428">AC59-AC65-AC66-AC67</f>
        <v>29271.255221298121</v>
      </c>
      <c r="AD68" s="589"/>
      <c r="AE68" s="1367">
        <f t="shared" ref="AE68" si="16429">AE59-AE65-AE66-AE67</f>
        <v>30873.363480030857</v>
      </c>
      <c r="AF68" s="589"/>
      <c r="AG68" s="1367">
        <f t="shared" ref="AG68" si="16430">AG59-AG65-AG66-AG67</f>
        <v>32401.420077238748</v>
      </c>
      <c r="AH68" s="589"/>
      <c r="AI68" s="589"/>
    </row>
    <row r="69" spans="1:1023 1025:2047 2049:3071 3073:4095 4097:5119 5121:6143 6145:7167 7169:8191 8193:9215 9217:10239 10241:11263 11265:12287 12289:13311 13313:14335 14337:15359 15361:16383" s="2" customFormat="1">
      <c r="A69" s="1368" t="s">
        <v>1183</v>
      </c>
      <c r="B69" s="1361"/>
      <c r="C69" s="1362"/>
      <c r="D69" s="1361"/>
      <c r="E69" s="1359">
        <f>SUM(E65:E68)</f>
        <v>12102.477133389562</v>
      </c>
      <c r="F69" s="1359"/>
      <c r="G69" s="1359">
        <f>SUM(G65:G68)</f>
        <v>16352.392133389483</v>
      </c>
      <c r="H69" s="1359"/>
      <c r="I69" s="1359">
        <f>SUM(I65:I68)</f>
        <v>20557.335408389394</v>
      </c>
      <c r="J69" s="1359"/>
      <c r="K69" s="1359">
        <f>SUM(K65:K68)</f>
        <v>24710.90685426438</v>
      </c>
      <c r="L69" s="1359"/>
      <c r="M69" s="1359">
        <f>SUM(M65:M68)</f>
        <v>28806.362292151145</v>
      </c>
      <c r="N69" s="1359"/>
      <c r="O69" s="1359">
        <f>SUM(O65:O68)</f>
        <v>32836.598442992748</v>
      </c>
      <c r="P69" s="1359"/>
      <c r="Q69" s="1359">
        <f>SUM(Q65:Q68)</f>
        <v>36794.137302219438</v>
      </c>
      <c r="R69" s="1359"/>
      <c r="S69" s="1359">
        <f>SUM(S65:S68)</f>
        <v>40671.109891737586</v>
      </c>
      <c r="T69" s="1359"/>
      <c r="U69" s="1359">
        <f>SUM(U65:U68)</f>
        <v>44459.239365563437</v>
      </c>
      <c r="V69" s="1359"/>
      <c r="W69" s="1359">
        <f>SUM(W65:W68)</f>
        <v>48149.823444544905</v>
      </c>
      <c r="X69" s="1359"/>
      <c r="Y69" s="1359">
        <f>SUM(Y65:Y68)</f>
        <v>51733.716154735572</v>
      </c>
      <c r="Z69" s="1359"/>
      <c r="AA69" s="1359">
        <f>SUM(AA65:AA68)</f>
        <v>55201.308843014282</v>
      </c>
      <c r="AB69" s="1359"/>
      <c r="AC69" s="1359">
        <f>SUM(AC65:AC68)</f>
        <v>58542.510442596249</v>
      </c>
      <c r="AD69" s="1359"/>
      <c r="AE69" s="1359">
        <f>SUM(AE65:AE68)</f>
        <v>61746.726960061715</v>
      </c>
      <c r="AF69" s="1359"/>
      <c r="AG69" s="1359">
        <f>SUM(AG65:AG68)</f>
        <v>64802.84015447749</v>
      </c>
      <c r="AH69" s="1361"/>
      <c r="AI69" s="1361"/>
    </row>
    <row r="70" spans="1:1023 1025:2047 2049:3071 3073:4095 4097:5119 5121:6143 6145:7167 7169:8191 8193:9215 9217:10239 10241:11263 11265:12287 12289:13311 13313:14335 14337:15359 15361:16383"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1023 1025:2047 2049:3071 3073:4095 4097:5119 5121:6143 6145:7167 7169:8191 8193:9215 9217:10239 10241:11263 11265:12287 12289:13311 13313:14335 14337:15359 15361:16383">
      <c r="A71" s="1368" t="s">
        <v>2145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1023 1025:2047 2049:3071 3073:4095 4097:5119 5121:6143 6145:7167 7169:8191 8193:9215 9217:10239 10241:11263 11265:12287 12289:13311 13313:14335 14337:15359 15361:16383"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1023 1025:2047 2049:3071 3073:4095 4097:5119 5121:6143 6145:7167 7169:8191 8193:9215 9217:10239 10241:11263 11265:12287 12289:13311 13313:14335 14337:15359 15361:16383"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1023 1025:2047 2049:3071 3073:4095 4097:5119 5121:6143 6145:7167 7169:8191 8193:9215 9217:10239 10241:11263 11265:12287 12289:13311 13313:14335 14337:15359 15361:16383">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1023 1025:2047 2049:3071 3073:4095 4097:5119 5121:6143 6145:7167 7169:8191 8193:9215 9217:10239 10241:11263 11265:12287 12289:13311 13313:14335 14337:15359 15361:16383">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1023 1025:2047 2049:3071 3073:4095 4097:5119 5121:6143 6145:7167 7169:8191 8193:9215 9217:10239 10241:11263 11265:12287 12289:13311 13313:14335 14337:15359 15361:16383" ht="30" customHeight="1">
      <c r="A76" s="2662" t="s">
        <v>1187</v>
      </c>
      <c r="B76" s="2662"/>
      <c r="C76" s="2662"/>
      <c r="D76" s="2662"/>
      <c r="E76" s="2662"/>
      <c r="F76" s="2662"/>
      <c r="G76" s="2662"/>
      <c r="H76" s="2662"/>
      <c r="I76" s="2662"/>
      <c r="J76" s="2662"/>
      <c r="K76" s="2662"/>
      <c r="L76" s="2662"/>
      <c r="M76" s="2662"/>
      <c r="N76" s="2662"/>
      <c r="O76" s="2662"/>
      <c r="P76" s="2662"/>
      <c r="Q76" s="2662"/>
      <c r="R76" s="2662"/>
      <c r="S76" s="2662"/>
      <c r="T76" s="2662"/>
      <c r="U76" s="2662"/>
      <c r="V76" s="2662"/>
      <c r="W76" s="2662"/>
      <c r="X76" s="2662"/>
      <c r="Y76" s="2662"/>
      <c r="Z76" s="2662"/>
      <c r="AA76" s="2662"/>
      <c r="AB76" s="2662"/>
      <c r="AC76" s="2662"/>
      <c r="AD76" s="2662"/>
      <c r="AE76" s="2662"/>
      <c r="AF76" s="2662"/>
      <c r="AG76" s="2662"/>
      <c r="AH76" s="611"/>
      <c r="AI76" s="611"/>
    </row>
    <row r="77" spans="1:1023 1025:2047 2049:3071 3073:4095 4097:5119 5121:6143 6145:7167 7169:8191 8193:9215 9217:10239 10241:11263 11265:12287 12289:13311 13313:14335 14337:15359 15361:16383"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1023 1025:2047 2049:3071 3073:4095 4097:5119 5121:6143 6145:7167 7169:8191 8193:9215 9217:10239 10241:11263 11265:12287 12289:13311 13313:14335 14337:15359 15361:16383" hidden="1">
      <c r="C78" s="588"/>
    </row>
    <row r="79" spans="1:1023 1025:2047 2049:3071 3073:4095 4097:5119 5121:6143 6145:7167 7169:8191 8193:9215 9217:10239 10241:11263 11265:12287 12289:13311 13313:14335 14337:15359 15361:16383" hidden="1">
      <c r="C79" s="588"/>
    </row>
    <row r="80" spans="1:1023 1025:2047 2049:3071 3073:4095 4097:5119 5121:6143 6145:7167 7169:8191 8193:9215 9217:10239 10241:11263 11265:12287 12289:13311 13313:14335 14337:15359 15361:16383"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B4" sqref="B4"/>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63" t="s">
        <v>1265</v>
      </c>
      <c r="B1" s="2663"/>
      <c r="C1" s="2663"/>
      <c r="D1" s="2663"/>
      <c r="E1" s="2663"/>
      <c r="F1" s="2663"/>
      <c r="G1" s="2663"/>
      <c r="H1" s="2663"/>
      <c r="I1" s="2663"/>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1</v>
      </c>
      <c r="C4" s="913">
        <f>Application!$O706</f>
        <v>365</v>
      </c>
      <c r="D4" s="914"/>
      <c r="E4" s="717">
        <v>972</v>
      </c>
      <c r="F4" s="915">
        <f>$E4*$B4</f>
        <v>972</v>
      </c>
      <c r="G4" s="916"/>
      <c r="H4" s="913">
        <f>IF($E4=0,0,MAX($E4-$C4,0))</f>
        <v>607</v>
      </c>
      <c r="I4" s="915">
        <f>IF($H4=0,0,($H4*$B4))</f>
        <v>607</v>
      </c>
    </row>
    <row r="5" spans="1:9">
      <c r="A5" s="913" t="str">
        <f>Application!$B707</f>
        <v>3 Bedrooms</v>
      </c>
      <c r="B5" s="921">
        <f>Application!$G707</f>
        <v>3</v>
      </c>
      <c r="C5" s="913">
        <f>Application!$O707</f>
        <v>480</v>
      </c>
      <c r="D5" s="914"/>
      <c r="E5" s="717">
        <v>1198</v>
      </c>
      <c r="F5" s="915">
        <f t="shared" ref="F5:F28" si="0">$E5*$B5</f>
        <v>3594</v>
      </c>
      <c r="G5" s="916"/>
      <c r="H5" s="913">
        <f t="shared" ref="H5:H28" si="1">IF($E5=0,0,MAX($E5-$C5,0))</f>
        <v>718</v>
      </c>
      <c r="I5" s="915">
        <f t="shared" ref="I5:I28" si="2">IF($H5=0,0,($H5*$B5))</f>
        <v>2154</v>
      </c>
    </row>
    <row r="6" spans="1:9">
      <c r="A6" s="913" t="str">
        <f>Application!$B708</f>
        <v>2 Bedrooms</v>
      </c>
      <c r="B6" s="921">
        <f>Application!$G708</f>
        <v>4</v>
      </c>
      <c r="C6" s="913">
        <f>Application!$O708</f>
        <v>403</v>
      </c>
      <c r="D6" s="914"/>
      <c r="E6" s="717">
        <v>1185</v>
      </c>
      <c r="F6" s="915">
        <f t="shared" si="0"/>
        <v>4740</v>
      </c>
      <c r="G6" s="916"/>
      <c r="H6" s="913">
        <f t="shared" si="1"/>
        <v>782</v>
      </c>
      <c r="I6" s="915">
        <f t="shared" si="2"/>
        <v>3128</v>
      </c>
    </row>
    <row r="7" spans="1:9">
      <c r="A7" s="913" t="str">
        <f>Application!$B709</f>
        <v>3 Bedrooms</v>
      </c>
      <c r="B7" s="921">
        <f>Application!$G709</f>
        <v>1</v>
      </c>
      <c r="C7" s="913">
        <f>Application!$O709</f>
        <v>453</v>
      </c>
      <c r="D7" s="914"/>
      <c r="E7" s="717">
        <v>1171</v>
      </c>
      <c r="F7" s="915">
        <f t="shared" si="0"/>
        <v>1171</v>
      </c>
      <c r="G7" s="916"/>
      <c r="H7" s="913">
        <f t="shared" si="1"/>
        <v>718</v>
      </c>
      <c r="I7" s="915">
        <f t="shared" si="2"/>
        <v>718</v>
      </c>
    </row>
    <row r="8" spans="1:9">
      <c r="A8" s="913" t="str">
        <f>Application!$B710</f>
        <v>4 Bedrooms</v>
      </c>
      <c r="B8" s="921">
        <f>Application!$G710</f>
        <v>1</v>
      </c>
      <c r="C8" s="913">
        <f>Application!$O710</f>
        <v>492</v>
      </c>
      <c r="D8" s="914"/>
      <c r="E8" s="717">
        <v>1902</v>
      </c>
      <c r="F8" s="915">
        <f t="shared" si="0"/>
        <v>1902</v>
      </c>
      <c r="G8" s="916"/>
      <c r="H8" s="913">
        <f t="shared" si="1"/>
        <v>1410</v>
      </c>
      <c r="I8" s="915">
        <f t="shared" si="2"/>
        <v>1410</v>
      </c>
    </row>
    <row r="9" spans="1:9">
      <c r="A9" s="913" t="str">
        <f>Application!$B711</f>
        <v>3 Bedrooms</v>
      </c>
      <c r="B9" s="921">
        <f>Application!$G711</f>
        <v>2</v>
      </c>
      <c r="C9" s="913">
        <f>Application!$O711</f>
        <v>784</v>
      </c>
      <c r="D9" s="914"/>
      <c r="E9" s="717">
        <v>1198</v>
      </c>
      <c r="F9" s="915">
        <f t="shared" si="0"/>
        <v>2396</v>
      </c>
      <c r="G9" s="916"/>
      <c r="H9" s="913">
        <f t="shared" si="1"/>
        <v>414</v>
      </c>
      <c r="I9" s="915">
        <f t="shared" si="2"/>
        <v>828</v>
      </c>
    </row>
    <row r="10" spans="1:9">
      <c r="A10" s="913" t="str">
        <f>Application!$B712</f>
        <v>2 Bedrooms</v>
      </c>
      <c r="B10" s="921">
        <f>Application!$G712</f>
        <v>2</v>
      </c>
      <c r="C10" s="913">
        <f>Application!$O712</f>
        <v>689</v>
      </c>
      <c r="D10" s="914"/>
      <c r="E10" s="717">
        <v>1208</v>
      </c>
      <c r="F10" s="915">
        <f t="shared" si="0"/>
        <v>2416</v>
      </c>
      <c r="G10" s="916"/>
      <c r="H10" s="913">
        <f t="shared" si="1"/>
        <v>519</v>
      </c>
      <c r="I10" s="915">
        <f t="shared" si="2"/>
        <v>1038</v>
      </c>
    </row>
    <row r="11" spans="1:9">
      <c r="A11" s="913" t="str">
        <f>Application!$B713</f>
        <v>3 Bedrooms</v>
      </c>
      <c r="B11" s="921">
        <f>Application!$G713</f>
        <v>5</v>
      </c>
      <c r="C11" s="913">
        <f>Application!$O713</f>
        <v>784</v>
      </c>
      <c r="D11" s="914"/>
      <c r="E11" s="717">
        <v>1198</v>
      </c>
      <c r="F11" s="915">
        <f t="shared" si="0"/>
        <v>5990</v>
      </c>
      <c r="G11" s="916"/>
      <c r="H11" s="913">
        <f t="shared" si="1"/>
        <v>414</v>
      </c>
      <c r="I11" s="915">
        <f t="shared" si="2"/>
        <v>2070</v>
      </c>
    </row>
    <row r="12" spans="1:9">
      <c r="A12" s="913" t="str">
        <f>Application!$B714</f>
        <v>3 Bedrooms</v>
      </c>
      <c r="B12" s="921">
        <f>Application!$G714</f>
        <v>4</v>
      </c>
      <c r="C12" s="913">
        <f>Application!$O714</f>
        <v>757</v>
      </c>
      <c r="D12" s="914"/>
      <c r="E12" s="717">
        <v>1171</v>
      </c>
      <c r="F12" s="915">
        <f t="shared" si="0"/>
        <v>4684</v>
      </c>
      <c r="G12" s="916"/>
      <c r="H12" s="913">
        <f t="shared" si="1"/>
        <v>414</v>
      </c>
      <c r="I12" s="915">
        <f t="shared" si="2"/>
        <v>1656</v>
      </c>
    </row>
    <row r="13" spans="1:9">
      <c r="A13" s="913" t="str">
        <f>Application!$B715</f>
        <v>2 Bedrooms</v>
      </c>
      <c r="B13" s="921">
        <f>Application!$G715</f>
        <v>4</v>
      </c>
      <c r="C13" s="913">
        <f>Application!$O715</f>
        <v>666</v>
      </c>
      <c r="D13" s="914"/>
      <c r="E13" s="717">
        <v>1185</v>
      </c>
      <c r="F13" s="915">
        <f t="shared" si="0"/>
        <v>4740</v>
      </c>
      <c r="G13" s="916"/>
      <c r="H13" s="913">
        <f t="shared" si="1"/>
        <v>519</v>
      </c>
      <c r="I13" s="915">
        <f t="shared" si="2"/>
        <v>2076</v>
      </c>
    </row>
    <row r="14" spans="1:9">
      <c r="A14" s="913" t="str">
        <f>Application!$B716</f>
        <v>3 Bedrooms</v>
      </c>
      <c r="B14" s="921">
        <f>Application!$G716</f>
        <v>3</v>
      </c>
      <c r="C14" s="913">
        <f>Application!$O716</f>
        <v>757</v>
      </c>
      <c r="D14" s="914"/>
      <c r="E14" s="717">
        <v>1171</v>
      </c>
      <c r="F14" s="915">
        <f t="shared" si="0"/>
        <v>3513</v>
      </c>
      <c r="G14" s="916"/>
      <c r="H14" s="913">
        <f t="shared" si="1"/>
        <v>414</v>
      </c>
      <c r="I14" s="915">
        <f t="shared" si="2"/>
        <v>1242</v>
      </c>
    </row>
    <row r="15" spans="1:9">
      <c r="A15" s="913" t="str">
        <f>Application!$B717</f>
        <v>4 Bedrooms</v>
      </c>
      <c r="B15" s="921">
        <f>Application!$G717</f>
        <v>1</v>
      </c>
      <c r="C15" s="913">
        <f>Application!$O717</f>
        <v>831</v>
      </c>
      <c r="D15" s="914"/>
      <c r="E15" s="717">
        <v>1902</v>
      </c>
      <c r="F15" s="915">
        <f t="shared" si="0"/>
        <v>1902</v>
      </c>
      <c r="G15" s="916"/>
      <c r="H15" s="913">
        <f t="shared" si="1"/>
        <v>1071</v>
      </c>
      <c r="I15" s="915">
        <f t="shared" si="2"/>
        <v>1071</v>
      </c>
    </row>
    <row r="16" spans="1:9">
      <c r="A16" s="913" t="str">
        <f>Application!$B718</f>
        <v>1 Bedroom</v>
      </c>
      <c r="B16" s="921"/>
      <c r="C16" s="913">
        <f>Application!$O718</f>
        <v>658</v>
      </c>
      <c r="D16" s="914"/>
      <c r="E16" s="717"/>
      <c r="F16" s="915">
        <f t="shared" si="0"/>
        <v>0</v>
      </c>
      <c r="G16" s="916"/>
      <c r="H16" s="913">
        <f t="shared" si="1"/>
        <v>0</v>
      </c>
      <c r="I16" s="915">
        <f t="shared" si="2"/>
        <v>0</v>
      </c>
    </row>
    <row r="17" spans="1:9">
      <c r="A17" s="913" t="str">
        <f>Application!$B719</f>
        <v>3 Bedrooms</v>
      </c>
      <c r="B17" s="921"/>
      <c r="C17" s="913">
        <f>Application!$O719</f>
        <v>886</v>
      </c>
      <c r="D17" s="914"/>
      <c r="E17" s="717"/>
      <c r="F17" s="915">
        <f t="shared" si="0"/>
        <v>0</v>
      </c>
      <c r="G17" s="916"/>
      <c r="H17" s="913">
        <f t="shared" si="1"/>
        <v>0</v>
      </c>
      <c r="I17" s="915">
        <f t="shared" si="2"/>
        <v>0</v>
      </c>
    </row>
    <row r="18" spans="1:9">
      <c r="A18" s="913" t="str">
        <f>Application!$B720</f>
        <v>1 Bedroom</v>
      </c>
      <c r="B18" s="921"/>
      <c r="C18" s="913">
        <f>Application!$O720</f>
        <v>658</v>
      </c>
      <c r="D18" s="914"/>
      <c r="E18" s="717"/>
      <c r="F18" s="915">
        <f t="shared" si="0"/>
        <v>0</v>
      </c>
      <c r="G18" s="916"/>
      <c r="H18" s="913">
        <f t="shared" si="1"/>
        <v>0</v>
      </c>
      <c r="I18" s="915">
        <f t="shared" si="2"/>
        <v>0</v>
      </c>
    </row>
    <row r="19" spans="1:9">
      <c r="A19" s="913" t="str">
        <f>Application!$B721</f>
        <v>2 Bedrooms</v>
      </c>
      <c r="B19" s="921"/>
      <c r="C19" s="913">
        <f>Application!$O721</f>
        <v>777</v>
      </c>
      <c r="D19" s="914"/>
      <c r="E19" s="717"/>
      <c r="F19" s="915">
        <f t="shared" si="0"/>
        <v>0</v>
      </c>
      <c r="G19" s="916"/>
      <c r="H19" s="913">
        <f t="shared" si="1"/>
        <v>0</v>
      </c>
      <c r="I19" s="915">
        <f t="shared" si="2"/>
        <v>0</v>
      </c>
    </row>
    <row r="20" spans="1:9">
      <c r="A20" s="913" t="str">
        <f>Application!$B722</f>
        <v>1 Bedroom</v>
      </c>
      <c r="B20" s="921"/>
      <c r="C20" s="913">
        <f>Application!$O722</f>
        <v>640</v>
      </c>
      <c r="D20" s="914"/>
      <c r="E20" s="717"/>
      <c r="F20" s="915">
        <f t="shared" si="0"/>
        <v>0</v>
      </c>
      <c r="G20" s="916"/>
      <c r="H20" s="913">
        <f t="shared" si="1"/>
        <v>0</v>
      </c>
      <c r="I20" s="915">
        <f t="shared" si="2"/>
        <v>0</v>
      </c>
    </row>
    <row r="21" spans="1:9">
      <c r="A21" s="913" t="str">
        <f>Application!$B723</f>
        <v>2 Bedrooms</v>
      </c>
      <c r="B21" s="921">
        <v>1</v>
      </c>
      <c r="C21" s="913">
        <f>Application!$O723</f>
        <v>754</v>
      </c>
      <c r="D21" s="914"/>
      <c r="E21" s="717">
        <v>1185</v>
      </c>
      <c r="F21" s="915">
        <f t="shared" si="0"/>
        <v>1185</v>
      </c>
      <c r="G21" s="916"/>
      <c r="H21" s="913">
        <f t="shared" si="1"/>
        <v>431</v>
      </c>
      <c r="I21" s="915">
        <f t="shared" si="2"/>
        <v>431</v>
      </c>
    </row>
    <row r="22" spans="1:9">
      <c r="A22" s="913" t="str">
        <f>Application!$B724</f>
        <v>4 Bedrooms</v>
      </c>
      <c r="B22" s="921"/>
      <c r="C22" s="913">
        <f>Application!$O724</f>
        <v>944</v>
      </c>
      <c r="D22" s="914"/>
      <c r="E22" s="717"/>
      <c r="F22" s="915">
        <f t="shared" si="0"/>
        <v>0</v>
      </c>
      <c r="G22" s="916"/>
      <c r="H22" s="913">
        <f t="shared" si="1"/>
        <v>0</v>
      </c>
      <c r="I22" s="915">
        <f t="shared" si="2"/>
        <v>0</v>
      </c>
    </row>
    <row r="23" spans="1:9">
      <c r="A23" s="913" t="str">
        <f>Application!$B725</f>
        <v>1 Bedroom</v>
      </c>
      <c r="B23" s="921">
        <f>Application!$G725</f>
        <v>2</v>
      </c>
      <c r="C23" s="913">
        <f>Application!$O725</f>
        <v>640</v>
      </c>
      <c r="D23" s="914"/>
      <c r="E23" s="717">
        <v>954</v>
      </c>
      <c r="F23" s="915">
        <f t="shared" si="0"/>
        <v>1908</v>
      </c>
      <c r="G23" s="916"/>
      <c r="H23" s="913">
        <f t="shared" si="1"/>
        <v>314</v>
      </c>
      <c r="I23" s="915">
        <f t="shared" si="2"/>
        <v>628</v>
      </c>
    </row>
    <row r="24" spans="1:9">
      <c r="A24" s="913" t="str">
        <f>Application!$B726</f>
        <v>2 Bedrooms</v>
      </c>
      <c r="B24" s="921"/>
      <c r="C24" s="913">
        <f>Application!$O726</f>
        <v>754</v>
      </c>
      <c r="D24" s="914"/>
      <c r="E24" s="717"/>
      <c r="F24" s="915">
        <f t="shared" si="0"/>
        <v>0</v>
      </c>
      <c r="G24" s="916"/>
      <c r="H24" s="913">
        <f t="shared" si="1"/>
        <v>0</v>
      </c>
      <c r="I24" s="915">
        <f t="shared" si="2"/>
        <v>0</v>
      </c>
    </row>
    <row r="25" spans="1:9">
      <c r="A25" s="913" t="str">
        <f>Application!$B727</f>
        <v>4 Bedrooms</v>
      </c>
      <c r="B25" s="921"/>
      <c r="C25" s="913">
        <f>Application!$O727</f>
        <v>944</v>
      </c>
      <c r="D25" s="914"/>
      <c r="E25" s="717"/>
      <c r="F25" s="915">
        <f t="shared" si="0"/>
        <v>0</v>
      </c>
      <c r="G25" s="916"/>
      <c r="H25" s="913">
        <f t="shared" si="1"/>
        <v>0</v>
      </c>
      <c r="I25" s="915">
        <f t="shared" si="2"/>
        <v>0</v>
      </c>
    </row>
    <row r="26" spans="1:9">
      <c r="A26" s="913" t="str">
        <f>Application!$B728</f>
        <v>2 Bedrooms</v>
      </c>
      <c r="B26" s="921"/>
      <c r="C26" s="913">
        <f>Application!$O728</f>
        <v>953</v>
      </c>
      <c r="D26" s="914"/>
      <c r="E26" s="717"/>
      <c r="F26" s="915">
        <f t="shared" si="0"/>
        <v>0</v>
      </c>
      <c r="G26" s="916"/>
      <c r="H26" s="913">
        <f t="shared" si="1"/>
        <v>0</v>
      </c>
      <c r="I26" s="915">
        <f t="shared" si="2"/>
        <v>0</v>
      </c>
    </row>
    <row r="27" spans="1:9">
      <c r="A27" s="913" t="str">
        <f>Application!$B729</f>
        <v>3 Bedrooms</v>
      </c>
      <c r="B27" s="921"/>
      <c r="C27" s="913">
        <f>Application!$O729</f>
        <v>1088</v>
      </c>
      <c r="D27" s="914"/>
      <c r="E27" s="717"/>
      <c r="F27" s="915">
        <f t="shared" si="0"/>
        <v>0</v>
      </c>
      <c r="G27" s="916"/>
      <c r="H27" s="913">
        <f t="shared" si="1"/>
        <v>0</v>
      </c>
      <c r="I27" s="915">
        <f t="shared" si="2"/>
        <v>0</v>
      </c>
    </row>
    <row r="28" spans="1:9">
      <c r="A28" s="913" t="str">
        <f>Application!$B730</f>
        <v>2 Bedrooms</v>
      </c>
      <c r="B28" s="921"/>
      <c r="C28" s="913">
        <f>Application!$O730</f>
        <v>930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611316</v>
      </c>
      <c r="D30" s="914"/>
      <c r="E30" s="914"/>
      <c r="F30" s="919">
        <f>SUM(F4:F28)*12</f>
        <v>493356</v>
      </c>
      <c r="G30" s="920"/>
      <c r="H30" s="918"/>
      <c r="I30" s="919">
        <f>SUM(I4:I28)*12</f>
        <v>228684</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3"/>
  <sheetViews>
    <sheetView workbookViewId="0">
      <selection activeCell="K73" sqref="K73"/>
    </sheetView>
  </sheetViews>
  <sheetFormatPr defaultColWidth="9.140625" defaultRowHeight="12.75"/>
  <cols>
    <col min="1" max="16384" width="9.140625" style="515"/>
  </cols>
  <sheetData>
    <row r="3" spans="1:1">
      <c r="A3" s="515" t="s">
        <v>2522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4" t="s">
        <v>1188</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563</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37253133</v>
      </c>
      <c r="U11" s="2259"/>
      <c r="V11" s="2259"/>
      <c r="W11" s="2259"/>
      <c r="X11" s="2259"/>
      <c r="Y11" s="2258">
        <f>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IF('Sources and Basis Breakdown'!I105+'Sources and Basis Breakdown'!J105='Sources and Basis Breakdown'!H105,'Sources and Basis Breakdown'!J105,0)</f>
        <v>0</v>
      </c>
      <c r="AJ11" s="2259"/>
      <c r="AK11" s="2259"/>
      <c r="AL11" s="2259"/>
      <c r="AM11" s="2259"/>
    </row>
    <row r="12" spans="1:40" ht="12.75">
      <c r="B12" s="2264" t="s">
        <v>493</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1876</v>
      </c>
      <c r="D13" s="2268"/>
      <c r="E13" s="2268"/>
      <c r="F13" s="2268"/>
      <c r="G13" s="2268"/>
      <c r="H13" s="2268"/>
      <c r="I13" s="2268"/>
      <c r="J13" s="2268"/>
      <c r="K13" s="2268"/>
      <c r="L13" s="2268"/>
      <c r="M13" s="2268"/>
      <c r="N13" s="2268"/>
      <c r="O13" s="2268"/>
      <c r="P13" s="2268"/>
      <c r="Q13" s="2268"/>
      <c r="R13" s="2268"/>
      <c r="S13" s="2269"/>
      <c r="T13" s="2260">
        <f>'Basis &amp; Credits'!T13</f>
        <v>0</v>
      </c>
      <c r="U13" s="2257"/>
      <c r="V13" s="2257"/>
      <c r="W13" s="2257"/>
      <c r="X13" s="2257"/>
      <c r="Y13" s="2260">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68" t="s">
        <v>833</v>
      </c>
      <c r="D14" s="2268"/>
      <c r="E14" s="2268"/>
      <c r="F14" s="2268"/>
      <c r="G14" s="2268"/>
      <c r="H14" s="2268"/>
      <c r="I14" s="2268"/>
      <c r="J14" s="2268"/>
      <c r="K14" s="2268"/>
      <c r="L14" s="2268"/>
      <c r="M14" s="2268"/>
      <c r="N14" s="2268"/>
      <c r="O14" s="2268"/>
      <c r="P14" s="2268"/>
      <c r="Q14" s="2268"/>
      <c r="R14" s="2268"/>
      <c r="S14" s="2269"/>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268" t="s">
        <v>834</v>
      </c>
      <c r="D15" s="2268"/>
      <c r="E15" s="2268"/>
      <c r="F15" s="2268"/>
      <c r="G15" s="2268"/>
      <c r="H15" s="2268"/>
      <c r="I15" s="2268"/>
      <c r="J15" s="2268"/>
      <c r="K15" s="2268"/>
      <c r="L15" s="2268"/>
      <c r="M15" s="2268"/>
      <c r="N15" s="2268"/>
      <c r="O15" s="2268"/>
      <c r="P15" s="2268"/>
      <c r="Q15" s="2268"/>
      <c r="R15" s="2268"/>
      <c r="S15" s="2269"/>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267" t="s">
        <v>1096</v>
      </c>
      <c r="D16" s="2267"/>
      <c r="E16" s="2267"/>
      <c r="F16" s="2267"/>
      <c r="G16" s="2267"/>
      <c r="H16" s="2267"/>
      <c r="I16" s="2267"/>
      <c r="J16" s="2267"/>
      <c r="K16" s="2267"/>
      <c r="L16" s="2267"/>
      <c r="M16" s="2267"/>
      <c r="N16" s="2267"/>
      <c r="O16" s="2267"/>
      <c r="P16" s="2267"/>
      <c r="Q16" s="2267"/>
      <c r="R16" s="2267"/>
      <c r="S16" s="2270"/>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268" t="s">
        <v>835</v>
      </c>
      <c r="D17" s="2268"/>
      <c r="E17" s="2268"/>
      <c r="F17" s="2268"/>
      <c r="G17" s="2268"/>
      <c r="H17" s="2268"/>
      <c r="I17" s="2268"/>
      <c r="J17" s="2268"/>
      <c r="K17" s="2268"/>
      <c r="L17" s="2268"/>
      <c r="M17" s="2268"/>
      <c r="N17" s="2268"/>
      <c r="O17" s="2268"/>
      <c r="P17" s="2268"/>
      <c r="Q17" s="2268"/>
      <c r="R17" s="2268"/>
      <c r="S17" s="2269"/>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03"/>
      <c r="C18" s="2267" t="s">
        <v>1486</v>
      </c>
      <c r="D18" s="2268"/>
      <c r="E18" s="2268"/>
      <c r="F18" s="2268"/>
      <c r="G18" s="2268"/>
      <c r="H18" s="2268"/>
      <c r="I18" s="2268"/>
      <c r="J18" s="2268"/>
      <c r="K18" s="2268"/>
      <c r="L18" s="2268"/>
      <c r="M18" s="2268"/>
      <c r="N18" s="2268"/>
      <c r="O18" s="2268"/>
      <c r="P18" s="2268"/>
      <c r="Q18" s="2268"/>
      <c r="R18" s="2268"/>
      <c r="S18" s="2269"/>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231" t="s">
        <v>836</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1875</v>
      </c>
      <c r="C21" s="2232"/>
      <c r="D21" s="2232"/>
      <c r="E21" s="2232"/>
      <c r="F21" s="2232"/>
      <c r="G21" s="2232"/>
      <c r="H21" s="2232"/>
      <c r="I21" s="2232"/>
      <c r="J21" s="2232"/>
      <c r="K21" s="2232"/>
      <c r="L21" s="2232"/>
      <c r="M21" s="2232"/>
      <c r="N21" s="2232"/>
      <c r="O21" s="2232"/>
      <c r="P21" s="2232"/>
      <c r="Q21" s="2232"/>
      <c r="R21" s="2232"/>
      <c r="S21" s="2233"/>
      <c r="T21" s="1723">
        <f>'Basis &amp; Credits'!E21</f>
        <v>0</v>
      </c>
      <c r="U21" s="1726"/>
      <c r="V21" s="1726"/>
      <c r="W21" s="1726"/>
      <c r="X21" s="1726"/>
      <c r="Y21" s="1723">
        <f>'Basis &amp; Credits'!J21</f>
        <v>0</v>
      </c>
      <c r="Z21" s="1726"/>
      <c r="AA21" s="1726"/>
      <c r="AB21" s="1726"/>
      <c r="AC21" s="1726"/>
      <c r="AD21" s="1726">
        <f>'Basis &amp; Credits'!O21</f>
        <v>0</v>
      </c>
      <c r="AE21" s="1726"/>
      <c r="AF21" s="1726"/>
      <c r="AG21" s="1726"/>
      <c r="AH21" s="1726"/>
      <c r="AI21" s="1726">
        <f>'Basis &amp; Credits'!T21</f>
        <v>8772120</v>
      </c>
      <c r="AJ21" s="1726"/>
      <c r="AK21" s="1726"/>
      <c r="AL21" s="1726"/>
      <c r="AM21" s="1726"/>
    </row>
    <row r="22" spans="1:39" ht="12.75">
      <c r="B22" s="2231" t="s">
        <v>837</v>
      </c>
      <c r="C22" s="2232"/>
      <c r="D22" s="2232"/>
      <c r="E22" s="2232"/>
      <c r="F22" s="2232"/>
      <c r="G22" s="2232"/>
      <c r="H22" s="2232"/>
      <c r="I22" s="2232"/>
      <c r="J22" s="2232"/>
      <c r="K22" s="2232"/>
      <c r="L22" s="2232"/>
      <c r="M22" s="2232"/>
      <c r="N22" s="2232"/>
      <c r="O22" s="2232"/>
      <c r="P22" s="2232"/>
      <c r="Q22" s="2232"/>
      <c r="R22" s="2232"/>
      <c r="S22" s="2233"/>
      <c r="T22" s="2272">
        <f>(T20+T21)*-1</f>
        <v>0</v>
      </c>
      <c r="U22" s="2273"/>
      <c r="V22" s="2273"/>
      <c r="W22" s="2273"/>
      <c r="X22" s="2273"/>
      <c r="Y22" s="2272">
        <f>(Y20+Y21)*-1</f>
        <v>0</v>
      </c>
      <c r="Z22" s="2273"/>
      <c r="AA22" s="2273"/>
      <c r="AB22" s="2273"/>
      <c r="AC22" s="2273"/>
      <c r="AD22" s="2272">
        <f>(AD20+AD21)*-1</f>
        <v>0</v>
      </c>
      <c r="AE22" s="2273"/>
      <c r="AF22" s="2273"/>
      <c r="AG22" s="2273"/>
      <c r="AH22" s="2273"/>
      <c r="AI22" s="2272">
        <f>(AI20+AI21)*-1</f>
        <v>-8772120</v>
      </c>
      <c r="AJ22" s="2273"/>
      <c r="AK22" s="2273"/>
      <c r="AL22" s="2273"/>
      <c r="AM22" s="2273"/>
    </row>
    <row r="23" spans="1:39" ht="12.75">
      <c r="A23" s="2"/>
      <c r="B23" s="2291" t="s">
        <v>838</v>
      </c>
      <c r="C23" s="2292"/>
      <c r="D23" s="2292"/>
      <c r="E23" s="2292"/>
      <c r="F23" s="2292"/>
      <c r="G23" s="2292"/>
      <c r="H23" s="2292"/>
      <c r="I23" s="2292"/>
      <c r="J23" s="2292"/>
      <c r="K23" s="2292"/>
      <c r="L23" s="2292"/>
      <c r="M23" s="2292"/>
      <c r="N23" s="2292"/>
      <c r="O23" s="2292"/>
      <c r="P23" s="2292"/>
      <c r="Q23" s="2292"/>
      <c r="R23" s="2292"/>
      <c r="S23" s="2293"/>
      <c r="T23" s="2226">
        <f>T11+T22</f>
        <v>37253133</v>
      </c>
      <c r="U23" s="2227"/>
      <c r="V23" s="2227"/>
      <c r="W23" s="2227"/>
      <c r="X23" s="2227"/>
      <c r="Y23" s="2226">
        <f>Y11+Y22</f>
        <v>0</v>
      </c>
      <c r="Z23" s="2227"/>
      <c r="AA23" s="2227"/>
      <c r="AB23" s="2227"/>
      <c r="AC23" s="2227"/>
      <c r="AD23" s="2226">
        <f>AD11+AD22</f>
        <v>0</v>
      </c>
      <c r="AE23" s="2227"/>
      <c r="AF23" s="2227"/>
      <c r="AG23" s="2227"/>
      <c r="AH23" s="2227"/>
      <c r="AI23" s="2226">
        <f>AI11+AI22</f>
        <v>-8772120</v>
      </c>
      <c r="AJ23" s="2227"/>
      <c r="AK23" s="2227"/>
      <c r="AL23" s="2227"/>
      <c r="AM23" s="2227"/>
    </row>
    <row r="24" spans="1:39" ht="12.75">
      <c r="B24" s="2231" t="s">
        <v>1318</v>
      </c>
      <c r="C24" s="2232"/>
      <c r="D24" s="2232"/>
      <c r="E24" s="2232"/>
      <c r="F24" s="2232"/>
      <c r="G24" s="2232"/>
      <c r="H24" s="2232"/>
      <c r="I24" s="2232"/>
      <c r="J24" s="2232"/>
      <c r="K24" s="2232"/>
      <c r="L24" s="2232"/>
      <c r="M24" s="2232"/>
      <c r="N24" s="2232"/>
      <c r="O24" s="2232"/>
      <c r="P24" s="2232"/>
      <c r="Q24" s="2232"/>
      <c r="R24" s="2232"/>
      <c r="S24" s="2233"/>
      <c r="T24" s="2294">
        <f>Application!AD993</f>
        <v>0</v>
      </c>
      <c r="U24" s="2295"/>
      <c r="V24" s="2295"/>
      <c r="W24" s="2295"/>
      <c r="X24" s="2295"/>
      <c r="Y24" s="2295"/>
      <c r="Z24" s="2295"/>
      <c r="AA24" s="2295"/>
      <c r="AB24" s="2295"/>
      <c r="AC24" s="2295"/>
      <c r="AD24" s="2295"/>
      <c r="AE24" s="2295"/>
      <c r="AF24" s="2295"/>
      <c r="AG24" s="2295"/>
      <c r="AH24" s="2295"/>
      <c r="AI24" s="2295"/>
      <c r="AJ24" s="2295"/>
      <c r="AK24" s="2295"/>
      <c r="AL24" s="2295"/>
      <c r="AM24" s="2226"/>
    </row>
    <row r="25" spans="1:39" ht="12.75">
      <c r="B25" s="2285" t="s">
        <v>1913</v>
      </c>
      <c r="C25" s="2286"/>
      <c r="D25" s="2286"/>
      <c r="E25" s="2286"/>
      <c r="F25" s="2286"/>
      <c r="G25" s="2286"/>
      <c r="H25" s="2286"/>
      <c r="I25" s="2286"/>
      <c r="J25" s="2286"/>
      <c r="K25" s="2286"/>
      <c r="L25" s="2286"/>
      <c r="M25" s="2286"/>
      <c r="N25" s="2286"/>
      <c r="O25" s="2286"/>
      <c r="P25" s="2286"/>
      <c r="Q25" s="2286"/>
      <c r="R25" s="2286"/>
      <c r="S25" s="2287"/>
      <c r="T25" s="2278">
        <v>1</v>
      </c>
      <c r="U25" s="2279"/>
      <c r="V25" s="2279"/>
      <c r="W25" s="2279"/>
      <c r="X25" s="2280"/>
      <c r="Y25" s="2278">
        <v>1</v>
      </c>
      <c r="Z25" s="2279"/>
      <c r="AA25" s="2279"/>
      <c r="AB25" s="2279"/>
      <c r="AC25" s="2280"/>
      <c r="AD25" s="2278">
        <v>1</v>
      </c>
      <c r="AE25" s="2279"/>
      <c r="AF25" s="2279"/>
      <c r="AG25" s="2279"/>
      <c r="AH25" s="2280"/>
      <c r="AI25" s="2278">
        <v>1</v>
      </c>
      <c r="AJ25" s="2279"/>
      <c r="AK25" s="2279"/>
      <c r="AL25" s="2279"/>
      <c r="AM25" s="2280"/>
    </row>
    <row r="26" spans="1:39" ht="12.75">
      <c r="B26" s="2231" t="s">
        <v>839</v>
      </c>
      <c r="C26" s="2232"/>
      <c r="D26" s="2232"/>
      <c r="E26" s="2232"/>
      <c r="F26" s="2232"/>
      <c r="G26" s="2232"/>
      <c r="H26" s="2232"/>
      <c r="I26" s="2232"/>
      <c r="J26" s="2232"/>
      <c r="K26" s="2232"/>
      <c r="L26" s="2232"/>
      <c r="M26" s="2232"/>
      <c r="N26" s="2232"/>
      <c r="O26" s="2232"/>
      <c r="P26" s="2232"/>
      <c r="Q26" s="2232"/>
      <c r="R26" s="2232"/>
      <c r="S26" s="2233"/>
      <c r="T26" s="2281">
        <f>T23*T25</f>
        <v>37253133</v>
      </c>
      <c r="U26" s="2282"/>
      <c r="V26" s="2282"/>
      <c r="W26" s="2282"/>
      <c r="X26" s="2282"/>
      <c r="Y26" s="2281">
        <f>Y23*Y25</f>
        <v>0</v>
      </c>
      <c r="Z26" s="2282"/>
      <c r="AA26" s="2282"/>
      <c r="AB26" s="2282"/>
      <c r="AC26" s="2282"/>
      <c r="AD26" s="2281">
        <f>AD23*AD25</f>
        <v>0</v>
      </c>
      <c r="AE26" s="2282"/>
      <c r="AF26" s="2282"/>
      <c r="AG26" s="2282"/>
      <c r="AH26" s="2282"/>
      <c r="AI26" s="2281">
        <f>AI23*AI25</f>
        <v>-8772120</v>
      </c>
      <c r="AJ26" s="2282"/>
      <c r="AK26" s="2282"/>
      <c r="AL26" s="2282"/>
      <c r="AM26" s="2282"/>
    </row>
    <row r="27" spans="1:39" ht="12.75">
      <c r="A27" s="7"/>
      <c r="B27" s="2288" t="s">
        <v>957</v>
      </c>
      <c r="C27" s="2289"/>
      <c r="D27" s="2289"/>
      <c r="E27" s="2289"/>
      <c r="F27" s="2289"/>
      <c r="G27" s="2289"/>
      <c r="H27" s="2289"/>
      <c r="I27" s="2289"/>
      <c r="J27" s="2289"/>
      <c r="K27" s="2289"/>
      <c r="L27" s="2289"/>
      <c r="M27" s="2289"/>
      <c r="N27" s="2289"/>
      <c r="O27" s="2289"/>
      <c r="P27" s="2289"/>
      <c r="Q27" s="2289"/>
      <c r="R27" s="2289"/>
      <c r="S27" s="2290"/>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917</v>
      </c>
      <c r="C28" s="2232"/>
      <c r="D28" s="2232"/>
      <c r="E28" s="2232"/>
      <c r="F28" s="2232"/>
      <c r="G28" s="2232"/>
      <c r="H28" s="2232"/>
      <c r="I28" s="2232"/>
      <c r="J28" s="2232"/>
      <c r="K28" s="2232"/>
      <c r="L28" s="2232"/>
      <c r="M28" s="2232"/>
      <c r="N28" s="2232"/>
      <c r="O28" s="2232"/>
      <c r="P28" s="2232"/>
      <c r="Q28" s="2232"/>
      <c r="R28" s="2232"/>
      <c r="S28" s="2233"/>
      <c r="T28" s="1801">
        <f>IF(ISERROR((T26*T27)),0,(T26*T27))</f>
        <v>37253133</v>
      </c>
      <c r="U28" s="2248"/>
      <c r="V28" s="2248"/>
      <c r="W28" s="2248"/>
      <c r="X28" s="2248"/>
      <c r="Y28" s="1801">
        <f>IF(ISERROR((Y26*Y27)),0,(Y26*Y27))</f>
        <v>0</v>
      </c>
      <c r="Z28" s="2248"/>
      <c r="AA28" s="2248"/>
      <c r="AB28" s="2248"/>
      <c r="AC28" s="2248"/>
      <c r="AD28" s="1801">
        <f>IF(ISERROR((AD26*AD27)),0,(AD26*AD27))</f>
        <v>0</v>
      </c>
      <c r="AE28" s="2248"/>
      <c r="AF28" s="2248"/>
      <c r="AG28" s="2248"/>
      <c r="AH28" s="2248"/>
      <c r="AI28" s="1801">
        <f>IF(ISERROR((AI26*AI27)),0,(AI26*AI27))</f>
        <v>-8772120</v>
      </c>
      <c r="AJ28" s="2248"/>
      <c r="AK28" s="2248"/>
      <c r="AL28" s="2248"/>
      <c r="AM28" s="2248"/>
    </row>
    <row r="29" spans="1:39" ht="12.75">
      <c r="B29" s="2231" t="s">
        <v>685</v>
      </c>
      <c r="C29" s="2232"/>
      <c r="D29" s="2232"/>
      <c r="E29" s="2232"/>
      <c r="F29" s="2232"/>
      <c r="G29" s="2232"/>
      <c r="H29" s="2232"/>
      <c r="I29" s="2232"/>
      <c r="J29" s="2232"/>
      <c r="K29" s="2232"/>
      <c r="L29" s="2232"/>
      <c r="M29" s="2232"/>
      <c r="N29" s="2232"/>
      <c r="O29" s="2232"/>
      <c r="P29" s="2232"/>
      <c r="Q29" s="2232"/>
      <c r="R29" s="2232"/>
      <c r="S29" s="2233"/>
      <c r="T29" s="2294">
        <f>T28+Y28+AD28+AI28</f>
        <v>28481013</v>
      </c>
      <c r="U29" s="2295"/>
      <c r="V29" s="2295"/>
      <c r="W29" s="2295"/>
      <c r="X29" s="2295"/>
      <c r="Y29" s="2295"/>
      <c r="Z29" s="2295"/>
      <c r="AA29" s="2295"/>
      <c r="AB29" s="2295"/>
      <c r="AC29" s="2295"/>
      <c r="AD29" s="2295"/>
      <c r="AE29" s="2295"/>
      <c r="AF29" s="2295"/>
      <c r="AG29" s="2295"/>
      <c r="AH29" s="2295"/>
      <c r="AI29" s="2295"/>
      <c r="AJ29" s="2295"/>
      <c r="AK29" s="2295"/>
      <c r="AL29" s="2295"/>
      <c r="AM29" s="2226"/>
    </row>
    <row r="30" spans="1:39" ht="12.75" customHeight="1">
      <c r="B30" s="2664"/>
      <c r="C30" s="2664"/>
      <c r="D30" s="2664"/>
      <c r="E30" s="2664"/>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16" t="s">
        <v>46</v>
      </c>
      <c r="AE35" s="2216"/>
      <c r="AF35" s="2216"/>
      <c r="AG35" s="2216"/>
      <c r="AH35" s="22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0" ht="12.75" customHeight="1">
      <c r="A38" s="6"/>
      <c r="B38" s="2231" t="s">
        <v>917</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0</v>
      </c>
      <c r="Z38" s="2227"/>
      <c r="AA38" s="2227"/>
      <c r="AB38" s="2227"/>
      <c r="AC38" s="2227"/>
      <c r="AD38" s="2227">
        <f>IF(T24&gt;=(T23+Y23+AD23+AI23),AD28+AI28,0)</f>
        <v>0</v>
      </c>
      <c r="AE38" s="2227"/>
      <c r="AF38" s="2227"/>
      <c r="AG38" s="2227"/>
      <c r="AH38" s="2227"/>
    </row>
    <row r="39" spans="1:40" ht="12.75">
      <c r="B39" s="2231" t="s">
        <v>829</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665">
        <v>0.09</v>
      </c>
      <c r="Z39" s="2665"/>
      <c r="AA39" s="2665"/>
      <c r="AB39" s="2665"/>
      <c r="AC39" s="2665"/>
      <c r="AD39" s="2665">
        <f>'Basis &amp; Credits'!AD39:AH39</f>
        <v>0.04</v>
      </c>
      <c r="AE39" s="2665"/>
      <c r="AF39" s="2665"/>
      <c r="AG39" s="2665"/>
      <c r="AH39" s="2665"/>
    </row>
    <row r="40" spans="1:40"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0</v>
      </c>
      <c r="Z40" s="2227"/>
      <c r="AA40" s="2227"/>
      <c r="AB40" s="2227"/>
      <c r="AC40" s="2227"/>
      <c r="AD40" s="2226">
        <f>ROUND(AD38*AD39,0)</f>
        <v>0</v>
      </c>
      <c r="AE40" s="2227"/>
      <c r="AF40" s="2227"/>
      <c r="AG40" s="2227"/>
      <c r="AH40" s="2227"/>
    </row>
    <row r="41" spans="1:40" ht="12.75">
      <c r="B41" s="2231" t="s">
        <v>679</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IF((Y40+AD40)&gt;2500000,2500000,Y40+AD40)</f>
        <v>0</v>
      </c>
      <c r="Z41" s="2229"/>
      <c r="AA41" s="2229"/>
      <c r="AB41" s="2229"/>
      <c r="AC41" s="2229"/>
      <c r="AD41" s="2229"/>
      <c r="AE41" s="2229"/>
      <c r="AF41" s="2229"/>
      <c r="AG41" s="2229"/>
      <c r="AH41" s="2230"/>
    </row>
    <row r="42" spans="1:40" ht="12.75" customHeight="1">
      <c r="A42" s="6"/>
      <c r="B42" s="2247" t="s">
        <v>1257</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2">
        <f>'Sources and Uses Budget'!B104-'Sources and Uses Budget'!$B$15</f>
        <v>41674128</v>
      </c>
      <c r="AC46" s="2223"/>
      <c r="AD46" s="2223"/>
      <c r="AE46" s="2223"/>
      <c r="AF46" s="2224"/>
    </row>
    <row r="47" spans="1:40" ht="12.75" customHeight="1">
      <c r="D47" s="6" t="s">
        <v>911</v>
      </c>
      <c r="AB47" s="2222">
        <f>Application!AG644-MIN('Sources and Uses Budget'!B15,Application!AG385)</f>
        <v>0</v>
      </c>
      <c r="AC47" s="2223"/>
      <c r="AD47" s="2223"/>
      <c r="AE47" s="2223"/>
      <c r="AF47" s="2224"/>
    </row>
    <row r="48" spans="1:40" ht="12.75">
      <c r="D48" s="6" t="s">
        <v>419</v>
      </c>
      <c r="AB48" s="2222">
        <f>AB46-AB47</f>
        <v>41674128</v>
      </c>
      <c r="AC48" s="2223"/>
      <c r="AD48" s="2223"/>
      <c r="AE48" s="2223"/>
      <c r="AF48" s="2224"/>
    </row>
    <row r="49" spans="1:40" ht="12.75">
      <c r="D49" s="6" t="s">
        <v>950</v>
      </c>
      <c r="X49" s="2"/>
      <c r="Y49" s="2"/>
      <c r="Z49" s="2"/>
      <c r="AA49" s="409"/>
      <c r="AB49" s="2241"/>
      <c r="AC49" s="2242"/>
      <c r="AD49" s="2242"/>
      <c r="AE49" s="2242"/>
      <c r="AF49" s="2243"/>
    </row>
    <row r="50" spans="1:40" s="497" customFormat="1" ht="15" customHeight="1">
      <c r="A50" s="2"/>
      <c r="B50" s="2"/>
      <c r="C50" s="2"/>
      <c r="D50" s="272"/>
      <c r="E50" s="2252" t="s">
        <v>1474</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55"/>
      <c r="AB50" s="755"/>
      <c r="AC50" s="755"/>
      <c r="AD50" s="755"/>
      <c r="AE50" s="755"/>
      <c r="AF50" s="755"/>
      <c r="AG50" s="2"/>
      <c r="AH50" s="2"/>
      <c r="AI50" s="2"/>
      <c r="AJ50" s="2"/>
      <c r="AK50" s="2"/>
      <c r="AL50" s="2"/>
      <c r="AM50" s="2"/>
      <c r="AN50" s="2"/>
    </row>
    <row r="51" spans="1:40" s="497"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2">
        <f>ROUND(IF(ISERROR((AB48/AB49)),0,(AB48/AB49)),0)</f>
        <v>0</v>
      </c>
      <c r="AC53" s="2223"/>
      <c r="AD53" s="2223"/>
      <c r="AE53" s="2223"/>
      <c r="AF53" s="2224"/>
    </row>
    <row r="54" spans="1:40" ht="12.75" customHeight="1">
      <c r="D54" s="6" t="s">
        <v>618</v>
      </c>
      <c r="AB54" s="2222">
        <f>(AB53/10)</f>
        <v>0</v>
      </c>
      <c r="AC54" s="2223"/>
      <c r="AD54" s="2223"/>
      <c r="AE54" s="2223"/>
      <c r="AF54" s="2224"/>
    </row>
    <row r="55" spans="1:40" ht="12.75">
      <c r="D55" s="6" t="s">
        <v>378</v>
      </c>
      <c r="AB55" s="2249">
        <f>(IF((Y41&lt;AB54),Y41,AB54))</f>
        <v>0</v>
      </c>
      <c r="AC55" s="2250"/>
      <c r="AD55" s="2250"/>
      <c r="AE55" s="2250"/>
      <c r="AF55" s="2251"/>
    </row>
    <row r="56" spans="1:40" ht="12.75">
      <c r="D56" s="6" t="s">
        <v>118</v>
      </c>
      <c r="AB56" s="2222">
        <f>ROUND((10*AB55*AB49),0)</f>
        <v>0</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41674128</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7" t="s">
        <v>1916</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1" t="s">
        <v>330</v>
      </c>
      <c r="Z62" s="2221"/>
      <c r="AA62" s="2221"/>
      <c r="AB62" s="2221"/>
      <c r="AC62" s="2221"/>
      <c r="AD62" s="2221" t="s">
        <v>46</v>
      </c>
      <c r="AE62" s="2221"/>
      <c r="AF62" s="2221"/>
      <c r="AG62" s="2221"/>
      <c r="AH62" s="2221"/>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1">
        <f>Y28</f>
        <v>0</v>
      </c>
      <c r="Z63" s="2244"/>
      <c r="AA63" s="2244"/>
      <c r="AB63" s="2244"/>
      <c r="AC63" s="2244"/>
      <c r="AD63" s="1871">
        <f>AI28</f>
        <v>-8772120</v>
      </c>
      <c r="AE63" s="2244"/>
      <c r="AF63" s="2244"/>
      <c r="AG63" s="2244"/>
      <c r="AH63" s="2244"/>
    </row>
    <row r="64" spans="1:40" ht="15" customHeight="1">
      <c r="C64" s="6"/>
      <c r="E64" s="2218" t="s">
        <v>1394</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6"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0">
        <v>0.3</v>
      </c>
      <c r="Z66" s="2240"/>
      <c r="AA66" s="2240"/>
      <c r="AB66" s="2240"/>
      <c r="AC66" s="2240"/>
      <c r="AD66" s="2240">
        <v>0.13</v>
      </c>
      <c r="AE66" s="2240"/>
      <c r="AF66" s="2240"/>
      <c r="AG66" s="2240"/>
      <c r="AH66" s="2240"/>
    </row>
    <row r="67" spans="1:40" ht="12.75">
      <c r="C67" s="6"/>
      <c r="D67" s="6" t="s">
        <v>1024</v>
      </c>
      <c r="Y67" s="1871">
        <f>ROUND(Y63*Y66,0)</f>
        <v>0</v>
      </c>
      <c r="Z67" s="2244"/>
      <c r="AA67" s="2244"/>
      <c r="AB67" s="2244"/>
      <c r="AC67" s="2244"/>
      <c r="AD67" s="1871" t="str">
        <f>IF(OR(Application!D211="At-Risk",Application!D211="At-Risk/Located in Rural Census Tract",Application!D214="At-Risk"),ROUND(AD63*AD66,0),"$0")</f>
        <v>$0</v>
      </c>
      <c r="AE67" s="2245"/>
      <c r="AF67" s="2245"/>
      <c r="AG67" s="2245"/>
      <c r="AH67" s="2245"/>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1"/>
      <c r="AC70" s="2242"/>
      <c r="AD70" s="2242"/>
      <c r="AE70" s="2242"/>
      <c r="AF70" s="2243"/>
      <c r="AG70" s="2"/>
      <c r="AH70" s="2"/>
      <c r="AI70" s="2"/>
      <c r="AJ70" s="2"/>
      <c r="AK70" s="2"/>
      <c r="AL70" s="2"/>
      <c r="AM70" s="2"/>
      <c r="AN70" s="2"/>
    </row>
    <row r="71" spans="1:40" ht="12.75" customHeight="1">
      <c r="A71" s="330"/>
      <c r="B71" s="2"/>
      <c r="C71" s="330"/>
      <c r="D71" s="330"/>
      <c r="E71" s="2246" t="s">
        <v>1911</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777"/>
      <c r="AB71" s="777"/>
      <c r="AC71" s="777"/>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777"/>
      <c r="AB72" s="777"/>
      <c r="AC72" s="777"/>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9">
        <f>ROUND(IF(ISERROR((AB58/AB70)),0,(AB58/AB70)),0)</f>
        <v>0</v>
      </c>
      <c r="AC75" s="2239"/>
      <c r="AD75" s="2239"/>
      <c r="AE75" s="2239"/>
      <c r="AF75" s="2239"/>
    </row>
    <row r="76" spans="1:40" ht="12.75" customHeight="1">
      <c r="C76" s="6"/>
      <c r="D76" s="6" t="s">
        <v>116</v>
      </c>
      <c r="AB76" s="2236">
        <f>IF((Y67+AD67&lt;AB75),Y67+AD67,AB75)</f>
        <v>0</v>
      </c>
      <c r="AC76" s="2237"/>
      <c r="AD76" s="2237"/>
      <c r="AE76" s="2237"/>
      <c r="AF76" s="2238"/>
    </row>
    <row r="77" spans="1:40" ht="12.75" customHeight="1">
      <c r="C77" s="6"/>
      <c r="D77" s="6" t="s">
        <v>1025</v>
      </c>
      <c r="AB77" s="2235">
        <f>AB76*AB70</f>
        <v>0</v>
      </c>
      <c r="AC77" s="2235"/>
      <c r="AD77" s="2235"/>
      <c r="AE77" s="2235"/>
      <c r="AF77" s="2235"/>
    </row>
    <row r="78" spans="1:40" ht="12.75" customHeight="1">
      <c r="C78" s="6"/>
      <c r="D78" s="6"/>
      <c r="AB78" s="908"/>
      <c r="AC78" s="908"/>
      <c r="AD78" s="908"/>
      <c r="AE78" s="908"/>
      <c r="AF78" s="908"/>
    </row>
    <row r="79" spans="1:40" ht="12.75" customHeight="1">
      <c r="A79" s="1"/>
      <c r="B79" s="1"/>
      <c r="C79" s="1"/>
      <c r="D79" s="6" t="s">
        <v>117</v>
      </c>
      <c r="AB79" s="2220">
        <f>AB48-(AB56+AB77)</f>
        <v>41674128</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4" t="s">
        <v>1475</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563</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37253133</v>
      </c>
      <c r="U11" s="2259"/>
      <c r="V11" s="2259"/>
      <c r="W11" s="2259"/>
      <c r="X11" s="2259"/>
      <c r="Y11" s="2258">
        <f>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IF('Sources and Basis Breakdown'!I105+'Sources and Basis Breakdown'!J105='Sources and Basis Breakdown'!H105,'Sources and Basis Breakdown'!J105,0)</f>
        <v>0</v>
      </c>
      <c r="AJ11" s="2259"/>
      <c r="AK11" s="2259"/>
      <c r="AL11" s="2259"/>
      <c r="AM11" s="2259"/>
    </row>
    <row r="12" spans="1:40" ht="12.75">
      <c r="B12" s="2264" t="s">
        <v>493</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1876</v>
      </c>
      <c r="D13" s="2268"/>
      <c r="E13" s="2268"/>
      <c r="F13" s="2268"/>
      <c r="G13" s="2268"/>
      <c r="H13" s="2268"/>
      <c r="I13" s="2268"/>
      <c r="J13" s="2268"/>
      <c r="K13" s="2268"/>
      <c r="L13" s="2268"/>
      <c r="M13" s="2268"/>
      <c r="N13" s="2268"/>
      <c r="O13" s="2268"/>
      <c r="P13" s="2268"/>
      <c r="Q13" s="2268"/>
      <c r="R13" s="2268"/>
      <c r="S13" s="2269"/>
      <c r="T13" s="2260">
        <f>'Basis &amp; Credits'!T13</f>
        <v>0</v>
      </c>
      <c r="U13" s="2257"/>
      <c r="V13" s="2257"/>
      <c r="W13" s="2257"/>
      <c r="X13" s="2257"/>
      <c r="Y13" s="2260">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68" t="s">
        <v>833</v>
      </c>
      <c r="D14" s="2268"/>
      <c r="E14" s="2268"/>
      <c r="F14" s="2268"/>
      <c r="G14" s="2268"/>
      <c r="H14" s="2268"/>
      <c r="I14" s="2268"/>
      <c r="J14" s="2268"/>
      <c r="K14" s="2268"/>
      <c r="L14" s="2268"/>
      <c r="M14" s="2268"/>
      <c r="N14" s="2268"/>
      <c r="O14" s="2268"/>
      <c r="P14" s="2268"/>
      <c r="Q14" s="2268"/>
      <c r="R14" s="2268"/>
      <c r="S14" s="2269"/>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268" t="s">
        <v>834</v>
      </c>
      <c r="D15" s="2268"/>
      <c r="E15" s="2268"/>
      <c r="F15" s="2268"/>
      <c r="G15" s="2268"/>
      <c r="H15" s="2268"/>
      <c r="I15" s="2268"/>
      <c r="J15" s="2268"/>
      <c r="K15" s="2268"/>
      <c r="L15" s="2268"/>
      <c r="M15" s="2268"/>
      <c r="N15" s="2268"/>
      <c r="O15" s="2268"/>
      <c r="P15" s="2268"/>
      <c r="Q15" s="2268"/>
      <c r="R15" s="2268"/>
      <c r="S15" s="2269"/>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267" t="s">
        <v>1096</v>
      </c>
      <c r="D16" s="2267"/>
      <c r="E16" s="2267"/>
      <c r="F16" s="2267"/>
      <c r="G16" s="2267"/>
      <c r="H16" s="2267"/>
      <c r="I16" s="2267"/>
      <c r="J16" s="2267"/>
      <c r="K16" s="2267"/>
      <c r="L16" s="2267"/>
      <c r="M16" s="2267"/>
      <c r="N16" s="2267"/>
      <c r="O16" s="2267"/>
      <c r="P16" s="2267"/>
      <c r="Q16" s="2267"/>
      <c r="R16" s="2267"/>
      <c r="S16" s="2270"/>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268" t="s">
        <v>835</v>
      </c>
      <c r="D17" s="2268"/>
      <c r="E17" s="2268"/>
      <c r="F17" s="2268"/>
      <c r="G17" s="2268"/>
      <c r="H17" s="2268"/>
      <c r="I17" s="2268"/>
      <c r="J17" s="2268"/>
      <c r="K17" s="2268"/>
      <c r="L17" s="2268"/>
      <c r="M17" s="2268"/>
      <c r="N17" s="2268"/>
      <c r="O17" s="2268"/>
      <c r="P17" s="2268"/>
      <c r="Q17" s="2268"/>
      <c r="R17" s="2268"/>
      <c r="S17" s="2269"/>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03"/>
      <c r="C18" s="2267" t="s">
        <v>1486</v>
      </c>
      <c r="D18" s="2268"/>
      <c r="E18" s="2268"/>
      <c r="F18" s="2268"/>
      <c r="G18" s="2268"/>
      <c r="H18" s="2268"/>
      <c r="I18" s="2268"/>
      <c r="J18" s="2268"/>
      <c r="K18" s="2268"/>
      <c r="L18" s="2268"/>
      <c r="M18" s="2268"/>
      <c r="N18" s="2268"/>
      <c r="O18" s="2268"/>
      <c r="P18" s="2268"/>
      <c r="Q18" s="2268"/>
      <c r="R18" s="2268"/>
      <c r="S18" s="2269"/>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231" t="s">
        <v>836</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1875</v>
      </c>
      <c r="C21" s="2232"/>
      <c r="D21" s="2232"/>
      <c r="E21" s="2232"/>
      <c r="F21" s="2232"/>
      <c r="G21" s="2232"/>
      <c r="H21" s="2232"/>
      <c r="I21" s="2232"/>
      <c r="J21" s="2232"/>
      <c r="K21" s="2232"/>
      <c r="L21" s="2232"/>
      <c r="M21" s="2232"/>
      <c r="N21" s="2232"/>
      <c r="O21" s="2232"/>
      <c r="P21" s="2232"/>
      <c r="Q21" s="2232"/>
      <c r="R21" s="2232"/>
      <c r="S21" s="2233"/>
      <c r="T21" s="1723">
        <f>'Basis &amp; Credits'!T21</f>
        <v>8772120</v>
      </c>
      <c r="U21" s="1726"/>
      <c r="V21" s="1726"/>
      <c r="W21" s="1726"/>
      <c r="X21" s="1726"/>
      <c r="Y21" s="1723">
        <f>'Basis &amp; Credits'!Y21</f>
        <v>0</v>
      </c>
      <c r="Z21" s="1726"/>
      <c r="AA21" s="1726"/>
      <c r="AB21" s="1726"/>
      <c r="AC21" s="1726"/>
      <c r="AD21" s="1726">
        <f>'Basis &amp; Credits'!AD21</f>
        <v>0</v>
      </c>
      <c r="AE21" s="1726"/>
      <c r="AF21" s="1726"/>
      <c r="AG21" s="1726"/>
      <c r="AH21" s="1726"/>
      <c r="AI21" s="1726">
        <f>'Basis &amp; Credits'!AI21</f>
        <v>0</v>
      </c>
      <c r="AJ21" s="1726"/>
      <c r="AK21" s="1726"/>
      <c r="AL21" s="1726"/>
      <c r="AM21" s="1726"/>
    </row>
    <row r="22" spans="1:39" ht="12.75">
      <c r="B22" s="2231" t="s">
        <v>837</v>
      </c>
      <c r="C22" s="2232"/>
      <c r="D22" s="2232"/>
      <c r="E22" s="2232"/>
      <c r="F22" s="2232"/>
      <c r="G22" s="2232"/>
      <c r="H22" s="2232"/>
      <c r="I22" s="2232"/>
      <c r="J22" s="2232"/>
      <c r="K22" s="2232"/>
      <c r="L22" s="2232"/>
      <c r="M22" s="2232"/>
      <c r="N22" s="2232"/>
      <c r="O22" s="2232"/>
      <c r="P22" s="2232"/>
      <c r="Q22" s="2232"/>
      <c r="R22" s="2232"/>
      <c r="S22" s="2233"/>
      <c r="T22" s="2272">
        <f>(T20+T21)*-1</f>
        <v>-8772120</v>
      </c>
      <c r="U22" s="2273"/>
      <c r="V22" s="2273"/>
      <c r="W22" s="2273"/>
      <c r="X22" s="2273"/>
      <c r="Y22" s="2272">
        <f>(Y20+Y21)*-1</f>
        <v>0</v>
      </c>
      <c r="Z22" s="2273"/>
      <c r="AA22" s="2273"/>
      <c r="AB22" s="2273"/>
      <c r="AC22" s="2273"/>
      <c r="AD22" s="2272">
        <f>(AD20+AD21)*-1</f>
        <v>0</v>
      </c>
      <c r="AE22" s="2273"/>
      <c r="AF22" s="2273"/>
      <c r="AG22" s="2273"/>
      <c r="AH22" s="2273"/>
      <c r="AI22" s="2272">
        <f>(AI20+AI21)*-1</f>
        <v>0</v>
      </c>
      <c r="AJ22" s="2273"/>
      <c r="AK22" s="2273"/>
      <c r="AL22" s="2273"/>
      <c r="AM22" s="2273"/>
    </row>
    <row r="23" spans="1:39" ht="12.75">
      <c r="A23" s="2"/>
      <c r="B23" s="2291" t="s">
        <v>838</v>
      </c>
      <c r="C23" s="2292"/>
      <c r="D23" s="2292"/>
      <c r="E23" s="2292"/>
      <c r="F23" s="2292"/>
      <c r="G23" s="2292"/>
      <c r="H23" s="2292"/>
      <c r="I23" s="2292"/>
      <c r="J23" s="2292"/>
      <c r="K23" s="2292"/>
      <c r="L23" s="2292"/>
      <c r="M23" s="2292"/>
      <c r="N23" s="2292"/>
      <c r="O23" s="2292"/>
      <c r="P23" s="2292"/>
      <c r="Q23" s="2292"/>
      <c r="R23" s="2292"/>
      <c r="S23" s="2293"/>
      <c r="T23" s="2226">
        <f>T11+T22</f>
        <v>28481013</v>
      </c>
      <c r="U23" s="2227"/>
      <c r="V23" s="2227"/>
      <c r="W23" s="2227"/>
      <c r="X23" s="2227"/>
      <c r="Y23" s="2226">
        <f>Y11+Y22</f>
        <v>0</v>
      </c>
      <c r="Z23" s="2227"/>
      <c r="AA23" s="2227"/>
      <c r="AB23" s="2227"/>
      <c r="AC23" s="2227"/>
      <c r="AD23" s="2226">
        <f>AD11+AD22</f>
        <v>0</v>
      </c>
      <c r="AE23" s="2227"/>
      <c r="AF23" s="2227"/>
      <c r="AG23" s="2227"/>
      <c r="AH23" s="2227"/>
      <c r="AI23" s="2226">
        <f>AI11+AI22</f>
        <v>0</v>
      </c>
      <c r="AJ23" s="2227"/>
      <c r="AK23" s="2227"/>
      <c r="AL23" s="2227"/>
      <c r="AM23" s="2227"/>
    </row>
    <row r="24" spans="1:39" ht="12.75">
      <c r="B24" s="2231" t="s">
        <v>1318</v>
      </c>
      <c r="C24" s="2232"/>
      <c r="D24" s="2232"/>
      <c r="E24" s="2232"/>
      <c r="F24" s="2232"/>
      <c r="G24" s="2232"/>
      <c r="H24" s="2232"/>
      <c r="I24" s="2232"/>
      <c r="J24" s="2232"/>
      <c r="K24" s="2232"/>
      <c r="L24" s="2232"/>
      <c r="M24" s="2232"/>
      <c r="N24" s="2232"/>
      <c r="O24" s="2232"/>
      <c r="P24" s="2232"/>
      <c r="Q24" s="2232"/>
      <c r="R24" s="2232"/>
      <c r="S24" s="2233"/>
      <c r="T24" s="2294">
        <f>Application!AD993</f>
        <v>0</v>
      </c>
      <c r="U24" s="2295"/>
      <c r="V24" s="2295"/>
      <c r="W24" s="2295"/>
      <c r="X24" s="2295"/>
      <c r="Y24" s="2295"/>
      <c r="Z24" s="2295"/>
      <c r="AA24" s="2295"/>
      <c r="AB24" s="2295"/>
      <c r="AC24" s="2295"/>
      <c r="AD24" s="2295"/>
      <c r="AE24" s="2295"/>
      <c r="AF24" s="2295"/>
      <c r="AG24" s="2295"/>
      <c r="AH24" s="2295"/>
      <c r="AI24" s="2295"/>
      <c r="AJ24" s="2295"/>
      <c r="AK24" s="2295"/>
      <c r="AL24" s="2295"/>
      <c r="AM24" s="2226"/>
    </row>
    <row r="25" spans="1:39" ht="12.75">
      <c r="B25" s="2285" t="s">
        <v>1913</v>
      </c>
      <c r="C25" s="2286"/>
      <c r="D25" s="2286"/>
      <c r="E25" s="2286"/>
      <c r="F25" s="2286"/>
      <c r="G25" s="2286"/>
      <c r="H25" s="2286"/>
      <c r="I25" s="2286"/>
      <c r="J25" s="2286"/>
      <c r="K25" s="2286"/>
      <c r="L25" s="2286"/>
      <c r="M25" s="2286"/>
      <c r="N25" s="2286"/>
      <c r="O25" s="2286"/>
      <c r="P25" s="2286"/>
      <c r="Q25" s="2286"/>
      <c r="R25" s="2286"/>
      <c r="S25" s="2287"/>
      <c r="T25" s="2278">
        <v>1</v>
      </c>
      <c r="U25" s="2279"/>
      <c r="V25" s="2279"/>
      <c r="W25" s="2279"/>
      <c r="X25" s="2279"/>
      <c r="Y25" s="2278">
        <v>1</v>
      </c>
      <c r="Z25" s="2279"/>
      <c r="AA25" s="2279"/>
      <c r="AB25" s="2279"/>
      <c r="AC25" s="2280"/>
      <c r="AD25" s="2278">
        <v>1</v>
      </c>
      <c r="AE25" s="2279"/>
      <c r="AF25" s="2279"/>
      <c r="AG25" s="2279"/>
      <c r="AH25" s="2280"/>
      <c r="AI25" s="2278">
        <v>1</v>
      </c>
      <c r="AJ25" s="2279"/>
      <c r="AK25" s="2279"/>
      <c r="AL25" s="2279"/>
      <c r="AM25" s="2280"/>
    </row>
    <row r="26" spans="1:39" ht="12.75">
      <c r="B26" s="2231" t="s">
        <v>839</v>
      </c>
      <c r="C26" s="2232"/>
      <c r="D26" s="2232"/>
      <c r="E26" s="2232"/>
      <c r="F26" s="2232"/>
      <c r="G26" s="2232"/>
      <c r="H26" s="2232"/>
      <c r="I26" s="2232"/>
      <c r="J26" s="2232"/>
      <c r="K26" s="2232"/>
      <c r="L26" s="2232"/>
      <c r="M26" s="2232"/>
      <c r="N26" s="2232"/>
      <c r="O26" s="2232"/>
      <c r="P26" s="2232"/>
      <c r="Q26" s="2232"/>
      <c r="R26" s="2232"/>
      <c r="S26" s="2233"/>
      <c r="T26" s="2281">
        <f>T23*T25</f>
        <v>28481013</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88" t="s">
        <v>957</v>
      </c>
      <c r="C27" s="2289"/>
      <c r="D27" s="2289"/>
      <c r="E27" s="2289"/>
      <c r="F27" s="2289"/>
      <c r="G27" s="2289"/>
      <c r="H27" s="2289"/>
      <c r="I27" s="2289"/>
      <c r="J27" s="2289"/>
      <c r="K27" s="2289"/>
      <c r="L27" s="2289"/>
      <c r="M27" s="2289"/>
      <c r="N27" s="2289"/>
      <c r="O27" s="2289"/>
      <c r="P27" s="2289"/>
      <c r="Q27" s="2289"/>
      <c r="R27" s="2289"/>
      <c r="S27" s="2290"/>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917</v>
      </c>
      <c r="C28" s="2232"/>
      <c r="D28" s="2232"/>
      <c r="E28" s="2232"/>
      <c r="F28" s="2232"/>
      <c r="G28" s="2232"/>
      <c r="H28" s="2232"/>
      <c r="I28" s="2232"/>
      <c r="J28" s="2232"/>
      <c r="K28" s="2232"/>
      <c r="L28" s="2232"/>
      <c r="M28" s="2232"/>
      <c r="N28" s="2232"/>
      <c r="O28" s="2232"/>
      <c r="P28" s="2232"/>
      <c r="Q28" s="2232"/>
      <c r="R28" s="2232"/>
      <c r="S28" s="2233"/>
      <c r="T28" s="1801">
        <f>IF(ISERROR((T26*T27)),0,(T26*T27))</f>
        <v>28481013</v>
      </c>
      <c r="U28" s="2248"/>
      <c r="V28" s="2248"/>
      <c r="W28" s="2248"/>
      <c r="X28" s="2248"/>
      <c r="Y28" s="1801">
        <f>IF(ISERROR((Y26*Y27)),0,(Y26*Y27))</f>
        <v>0</v>
      </c>
      <c r="Z28" s="2248"/>
      <c r="AA28" s="2248"/>
      <c r="AB28" s="2248"/>
      <c r="AC28" s="2248"/>
      <c r="AD28" s="1801">
        <f>IF(ISERROR((AD26*AD27)),0,(AD26*AD27))</f>
        <v>0</v>
      </c>
      <c r="AE28" s="2248"/>
      <c r="AF28" s="2248"/>
      <c r="AG28" s="2248"/>
      <c r="AH28" s="2248"/>
      <c r="AI28" s="1801">
        <f>IF(ISERROR((AI26*AI27)),0,(AI26*AI27))</f>
        <v>0</v>
      </c>
      <c r="AJ28" s="2248"/>
      <c r="AK28" s="2248"/>
      <c r="AL28" s="2248"/>
      <c r="AM28" s="2248"/>
    </row>
    <row r="29" spans="1:39" ht="12.75">
      <c r="B29" s="2231" t="s">
        <v>685</v>
      </c>
      <c r="C29" s="2232"/>
      <c r="D29" s="2232"/>
      <c r="E29" s="2232"/>
      <c r="F29" s="2232"/>
      <c r="G29" s="2232"/>
      <c r="H29" s="2232"/>
      <c r="I29" s="2232"/>
      <c r="J29" s="2232"/>
      <c r="K29" s="2232"/>
      <c r="L29" s="2232"/>
      <c r="M29" s="2232"/>
      <c r="N29" s="2232"/>
      <c r="O29" s="2232"/>
      <c r="P29" s="2232"/>
      <c r="Q29" s="2232"/>
      <c r="R29" s="2232"/>
      <c r="S29" s="2233"/>
      <c r="T29" s="2294">
        <f>T28+Y28+AD28+AI28</f>
        <v>28481013</v>
      </c>
      <c r="U29" s="2295"/>
      <c r="V29" s="2295"/>
      <c r="W29" s="2295"/>
      <c r="X29" s="2295"/>
      <c r="Y29" s="2295"/>
      <c r="Z29" s="2295"/>
      <c r="AA29" s="2295"/>
      <c r="AB29" s="2295"/>
      <c r="AC29" s="2295"/>
      <c r="AD29" s="2295"/>
      <c r="AE29" s="2295"/>
      <c r="AF29" s="2295"/>
      <c r="AG29" s="2295"/>
      <c r="AH29" s="2295"/>
      <c r="AI29" s="2295"/>
      <c r="AJ29" s="2295"/>
      <c r="AK29" s="2295"/>
      <c r="AL29" s="2295"/>
      <c r="AM29" s="2226"/>
    </row>
    <row r="30" spans="1:39" ht="12.75" customHeight="1">
      <c r="B30" s="2664"/>
      <c r="C30" s="2664"/>
      <c r="D30" s="2664"/>
      <c r="E30" s="2664"/>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16" t="s">
        <v>46</v>
      </c>
      <c r="AE35" s="2216"/>
      <c r="AF35" s="2216"/>
      <c r="AG35" s="2216"/>
      <c r="AH35" s="22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0" ht="12.75" customHeight="1">
      <c r="A38" s="6"/>
      <c r="B38" s="2231" t="s">
        <v>917</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0</v>
      </c>
      <c r="Z38" s="2227"/>
      <c r="AA38" s="2227"/>
      <c r="AB38" s="2227"/>
      <c r="AC38" s="2227"/>
      <c r="AD38" s="2227">
        <f>IF(T24&gt;=(T23+Y23+AD23+AI23),AD28+AI28,0)</f>
        <v>0</v>
      </c>
      <c r="AE38" s="2227"/>
      <c r="AF38" s="2227"/>
      <c r="AG38" s="2227"/>
      <c r="AH38" s="2227"/>
    </row>
    <row r="39" spans="1:40" ht="12.75">
      <c r="B39" s="2231" t="s">
        <v>829</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665">
        <v>0.09</v>
      </c>
      <c r="Z39" s="2665"/>
      <c r="AA39" s="2665"/>
      <c r="AB39" s="2665"/>
      <c r="AC39" s="2665"/>
      <c r="AD39" s="2665">
        <f>'Basis &amp; Credits'!AD39:AH39</f>
        <v>0.04</v>
      </c>
      <c r="AE39" s="2665"/>
      <c r="AF39" s="2665"/>
      <c r="AG39" s="2665"/>
      <c r="AH39" s="2665"/>
    </row>
    <row r="40" spans="1:40"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0</v>
      </c>
      <c r="Z40" s="2227"/>
      <c r="AA40" s="2227"/>
      <c r="AB40" s="2227"/>
      <c r="AC40" s="2227"/>
      <c r="AD40" s="2226">
        <f>ROUND(AD38*AD39,0)</f>
        <v>0</v>
      </c>
      <c r="AE40" s="2227"/>
      <c r="AF40" s="2227"/>
      <c r="AG40" s="2227"/>
      <c r="AH40" s="2227"/>
    </row>
    <row r="41" spans="1:40" ht="12.75">
      <c r="B41" s="2231" t="s">
        <v>679</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IF((Y40+AD40)&gt;2500000,2500000,Y40+AD40)</f>
        <v>0</v>
      </c>
      <c r="Z41" s="2229"/>
      <c r="AA41" s="2229"/>
      <c r="AB41" s="2229"/>
      <c r="AC41" s="2229"/>
      <c r="AD41" s="2229"/>
      <c r="AE41" s="2229"/>
      <c r="AF41" s="2229"/>
      <c r="AG41" s="2229"/>
      <c r="AH41" s="2230"/>
    </row>
    <row r="42" spans="1:40" ht="12.75" customHeight="1">
      <c r="A42" s="6"/>
      <c r="B42" s="2247" t="s">
        <v>1257</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2">
        <f>'Sources and Uses Budget'!B104-'Sources and Uses Budget'!$B$15</f>
        <v>41674128</v>
      </c>
      <c r="AC46" s="2223"/>
      <c r="AD46" s="2223"/>
      <c r="AE46" s="2223"/>
      <c r="AF46" s="2224"/>
    </row>
    <row r="47" spans="1:40" ht="12.75" customHeight="1">
      <c r="D47" s="6" t="s">
        <v>911</v>
      </c>
      <c r="AB47" s="2222">
        <f>Application!AG644-MIN('Sources and Uses Budget'!B15,Application!AG385)</f>
        <v>0</v>
      </c>
      <c r="AC47" s="2223"/>
      <c r="AD47" s="2223"/>
      <c r="AE47" s="2223"/>
      <c r="AF47" s="2224"/>
    </row>
    <row r="48" spans="1:40" ht="12.75">
      <c r="D48" s="6" t="s">
        <v>419</v>
      </c>
      <c r="AB48" s="2222">
        <f>AB46-AB47</f>
        <v>41674128</v>
      </c>
      <c r="AC48" s="2223"/>
      <c r="AD48" s="2223"/>
      <c r="AE48" s="2223"/>
      <c r="AF48" s="2224"/>
    </row>
    <row r="49" spans="1:40" ht="12.75">
      <c r="D49" s="6" t="s">
        <v>950</v>
      </c>
      <c r="X49" s="2"/>
      <c r="Y49" s="2"/>
      <c r="Z49" s="2"/>
      <c r="AA49" s="409"/>
      <c r="AB49" s="2241"/>
      <c r="AC49" s="2242"/>
      <c r="AD49" s="2242"/>
      <c r="AE49" s="2242"/>
      <c r="AF49" s="2243"/>
    </row>
    <row r="50" spans="1:40" s="497" customFormat="1" ht="15" customHeight="1">
      <c r="A50" s="2"/>
      <c r="B50" s="2"/>
      <c r="C50" s="2"/>
      <c r="D50" s="272"/>
      <c r="E50" s="2252" t="s">
        <v>1474</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55"/>
      <c r="AB50" s="755"/>
      <c r="AC50" s="755"/>
      <c r="AD50" s="755"/>
      <c r="AE50" s="755"/>
      <c r="AF50" s="755"/>
      <c r="AG50" s="2"/>
      <c r="AH50" s="2"/>
      <c r="AI50" s="2"/>
      <c r="AJ50" s="2"/>
      <c r="AK50" s="2"/>
      <c r="AL50" s="2"/>
      <c r="AM50" s="2"/>
      <c r="AN50" s="2"/>
    </row>
    <row r="51" spans="1:40" s="497"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2">
        <f>ROUND(IF(ISERROR((AB48/AB49)),0,(AB48/AB49)),0)</f>
        <v>0</v>
      </c>
      <c r="AC53" s="2223"/>
      <c r="AD53" s="2223"/>
      <c r="AE53" s="2223"/>
      <c r="AF53" s="2224"/>
    </row>
    <row r="54" spans="1:40" ht="12.75" customHeight="1">
      <c r="D54" s="6" t="s">
        <v>618</v>
      </c>
      <c r="AB54" s="2222">
        <f>(AB53/10)</f>
        <v>0</v>
      </c>
      <c r="AC54" s="2223"/>
      <c r="AD54" s="2223"/>
      <c r="AE54" s="2223"/>
      <c r="AF54" s="2224"/>
    </row>
    <row r="55" spans="1:40" ht="12.75">
      <c r="D55" s="6" t="s">
        <v>378</v>
      </c>
      <c r="AB55" s="2249">
        <f>(IF((Y41&lt;AB54),Y41,AB54))</f>
        <v>0</v>
      </c>
      <c r="AC55" s="2250"/>
      <c r="AD55" s="2250"/>
      <c r="AE55" s="2250"/>
      <c r="AF55" s="2251"/>
    </row>
    <row r="56" spans="1:40" ht="12.75">
      <c r="D56" s="6" t="s">
        <v>118</v>
      </c>
      <c r="AB56" s="2222">
        <f>ROUND((10*AB55*AB49),0)</f>
        <v>0</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41674128</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7" t="s">
        <v>1916</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1" t="s">
        <v>330</v>
      </c>
      <c r="Z62" s="2221"/>
      <c r="AA62" s="2221"/>
      <c r="AB62" s="2221"/>
      <c r="AC62" s="2221"/>
      <c r="AD62" s="2221" t="s">
        <v>46</v>
      </c>
      <c r="AE62" s="2221"/>
      <c r="AF62" s="2221"/>
      <c r="AG62" s="2221"/>
      <c r="AH62" s="2221"/>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1">
        <f>Y28</f>
        <v>0</v>
      </c>
      <c r="Z63" s="2244"/>
      <c r="AA63" s="2244"/>
      <c r="AB63" s="2244"/>
      <c r="AC63" s="2244"/>
      <c r="AD63" s="1871">
        <f>AI28</f>
        <v>0</v>
      </c>
      <c r="AE63" s="2244"/>
      <c r="AF63" s="2244"/>
      <c r="AG63" s="2244"/>
      <c r="AH63" s="2244"/>
    </row>
    <row r="64" spans="1:40" ht="15" customHeight="1">
      <c r="C64" s="6"/>
      <c r="E64" s="2218" t="s">
        <v>1394</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6"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0">
        <v>0.3</v>
      </c>
      <c r="Z66" s="2240"/>
      <c r="AA66" s="2240"/>
      <c r="AB66" s="2240"/>
      <c r="AC66" s="2240"/>
      <c r="AD66" s="2240">
        <v>0.13</v>
      </c>
      <c r="AE66" s="2240"/>
      <c r="AF66" s="2240"/>
      <c r="AG66" s="2240"/>
      <c r="AH66" s="2240"/>
    </row>
    <row r="67" spans="1:40" ht="12.75">
      <c r="C67" s="6"/>
      <c r="D67" s="6" t="s">
        <v>1024</v>
      </c>
      <c r="Y67" s="1871">
        <f>ROUND(Y63*Y66,0)</f>
        <v>0</v>
      </c>
      <c r="Z67" s="2244"/>
      <c r="AA67" s="2244"/>
      <c r="AB67" s="2244"/>
      <c r="AC67" s="2244"/>
      <c r="AD67" s="1871" t="str">
        <f>IF(OR(Application!D211="At-Risk",Application!D211="At-Risk/Located in Rural Census Tract",Application!D214="At-Risk"),ROUND(AD63*AD66,0),"$0")</f>
        <v>$0</v>
      </c>
      <c r="AE67" s="2245"/>
      <c r="AF67" s="2245"/>
      <c r="AG67" s="2245"/>
      <c r="AH67" s="2245"/>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1"/>
      <c r="AC70" s="2242"/>
      <c r="AD70" s="2242"/>
      <c r="AE70" s="2242"/>
      <c r="AF70" s="2243"/>
      <c r="AG70" s="2"/>
      <c r="AH70" s="2"/>
      <c r="AI70" s="2"/>
      <c r="AJ70" s="2"/>
      <c r="AK70" s="2"/>
      <c r="AL70" s="2"/>
      <c r="AM70" s="2"/>
      <c r="AN70" s="2"/>
    </row>
    <row r="71" spans="1:40" ht="12.75" customHeight="1">
      <c r="A71" s="330"/>
      <c r="B71" s="2"/>
      <c r="C71" s="330"/>
      <c r="D71" s="330"/>
      <c r="E71" s="2246" t="s">
        <v>1911</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777"/>
      <c r="AB71" s="777"/>
      <c r="AC71" s="777"/>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777"/>
      <c r="AB72" s="777"/>
      <c r="AC72" s="777"/>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9">
        <f>ROUND(IF(ISERROR((AB58/AB70)),0,(AB58/AB70)),0)</f>
        <v>0</v>
      </c>
      <c r="AC75" s="2239"/>
      <c r="AD75" s="2239"/>
      <c r="AE75" s="2239"/>
      <c r="AF75" s="2239"/>
    </row>
    <row r="76" spans="1:40" ht="12.75" customHeight="1">
      <c r="C76" s="6"/>
      <c r="D76" s="6" t="s">
        <v>116</v>
      </c>
      <c r="AB76" s="2236">
        <f>IF((Y67+AD67&lt;AB75),Y67+AD67,AB75)</f>
        <v>0</v>
      </c>
      <c r="AC76" s="2237"/>
      <c r="AD76" s="2237"/>
      <c r="AE76" s="2237"/>
      <c r="AF76" s="2238"/>
    </row>
    <row r="77" spans="1:40" ht="12.75" customHeight="1">
      <c r="C77" s="6"/>
      <c r="D77" s="6" t="s">
        <v>1025</v>
      </c>
      <c r="AB77" s="2235">
        <f>AB76*AB70</f>
        <v>0</v>
      </c>
      <c r="AC77" s="2235"/>
      <c r="AD77" s="2235"/>
      <c r="AE77" s="2235"/>
      <c r="AF77" s="2235"/>
    </row>
    <row r="78" spans="1:40" ht="12.75" customHeight="1">
      <c r="C78" s="6"/>
      <c r="D78" s="6"/>
      <c r="AB78" s="908"/>
      <c r="AC78" s="908"/>
      <c r="AD78" s="908"/>
      <c r="AE78" s="908"/>
      <c r="AF78" s="908"/>
    </row>
    <row r="79" spans="1:40" ht="12.75" customHeight="1">
      <c r="A79" s="1"/>
      <c r="B79" s="1"/>
      <c r="C79" s="1"/>
      <c r="D79" s="6" t="s">
        <v>117</v>
      </c>
      <c r="AB79" s="2220">
        <f>AB48-(AB56+AB77)</f>
        <v>41674128</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784000</v>
      </c>
      <c r="C5" s="505">
        <f>'Sources and Uses Budget'!C4</f>
        <v>784000</v>
      </c>
      <c r="D5" s="505">
        <f>'Sources and Uses Budget'!C4</f>
        <v>784000</v>
      </c>
      <c r="E5" s="507">
        <f>C5-B5</f>
        <v>0</v>
      </c>
      <c r="F5" s="506"/>
      <c r="G5" s="506"/>
    </row>
    <row r="6" spans="1:7" s="876" customFormat="1" ht="12.75">
      <c r="A6" s="1442" t="s">
        <v>1040</v>
      </c>
      <c r="B6" s="505">
        <f>'Sources and Uses Budget'!C5</f>
        <v>420000</v>
      </c>
      <c r="C6" s="505">
        <f>'Sources and Uses Budget'!C5</f>
        <v>420000</v>
      </c>
      <c r="D6" s="505">
        <f>'Sources and Uses Budget'!C5</f>
        <v>420000</v>
      </c>
      <c r="E6" s="507">
        <f t="shared" ref="E6:E73" si="0">C6-B6</f>
        <v>0</v>
      </c>
      <c r="F6" s="506"/>
      <c r="G6" s="506"/>
    </row>
    <row r="7" spans="1:7" s="876" customFormat="1" ht="12.75">
      <c r="A7" s="1442" t="s">
        <v>381</v>
      </c>
      <c r="B7" s="505">
        <f>'Sources and Uses Budget'!C6</f>
        <v>0</v>
      </c>
      <c r="C7" s="505">
        <f>'Sources and Uses Budget'!C6</f>
        <v>0</v>
      </c>
      <c r="D7" s="505">
        <f>'Sources and Uses Budget'!C6</f>
        <v>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1204000</v>
      </c>
      <c r="C9" s="507">
        <f>SUM(C5:C8)</f>
        <v>1204000</v>
      </c>
      <c r="D9" s="507">
        <f>SUM(D5:D8)</f>
        <v>1204000</v>
      </c>
      <c r="E9" s="507">
        <f t="shared" si="0"/>
        <v>0</v>
      </c>
      <c r="F9" s="506"/>
      <c r="G9" s="506"/>
    </row>
    <row r="10" spans="1:7" s="876" customFormat="1" ht="12.75">
      <c r="A10" s="1442" t="s">
        <v>642</v>
      </c>
      <c r="B10" s="505">
        <f>'Sources and Uses Budget'!C9</f>
        <v>1</v>
      </c>
      <c r="C10" s="505">
        <f>'Sources and Uses Budget'!C9</f>
        <v>1</v>
      </c>
      <c r="D10" s="505">
        <f>'Sources and Uses Budget'!C9</f>
        <v>1</v>
      </c>
      <c r="E10" s="507">
        <f t="shared" si="0"/>
        <v>0</v>
      </c>
      <c r="F10" s="506"/>
      <c r="G10" s="506"/>
    </row>
    <row r="11" spans="1:7" s="876" customFormat="1" ht="12.75">
      <c r="A11" s="1442" t="s">
        <v>1042</v>
      </c>
      <c r="B11" s="505">
        <f>'Sources and Uses Budget'!C10</f>
        <v>244700</v>
      </c>
      <c r="C11" s="505">
        <f>'Sources and Uses Budget'!C10</f>
        <v>244700</v>
      </c>
      <c r="D11" s="505">
        <f>'Sources and Uses Budget'!C10</f>
        <v>244700</v>
      </c>
      <c r="E11" s="507">
        <f t="shared" si="0"/>
        <v>0</v>
      </c>
      <c r="F11" s="506"/>
      <c r="G11" s="506"/>
    </row>
    <row r="12" spans="1:7" s="876" customFormat="1" ht="12.75">
      <c r="A12" s="1443" t="s">
        <v>643</v>
      </c>
      <c r="B12" s="507">
        <f>SUM(B10:B11)</f>
        <v>244701</v>
      </c>
      <c r="C12" s="507">
        <f>SUM(C10:C11)</f>
        <v>244701</v>
      </c>
      <c r="D12" s="507">
        <f>SUM(D10:D11)</f>
        <v>244701</v>
      </c>
      <c r="E12" s="507">
        <f t="shared" si="0"/>
        <v>0</v>
      </c>
      <c r="F12" s="506"/>
      <c r="G12" s="506"/>
    </row>
    <row r="13" spans="1:7" s="876" customFormat="1" ht="12.75">
      <c r="A13" s="1443" t="s">
        <v>773</v>
      </c>
      <c r="B13" s="507">
        <f>SUM(B9+B12)</f>
        <v>1448701</v>
      </c>
      <c r="C13" s="507">
        <f>SUM(C9+C12)</f>
        <v>1448701</v>
      </c>
      <c r="D13" s="507">
        <f>SUM(D9+D12)</f>
        <v>1448701</v>
      </c>
      <c r="E13" s="507">
        <f t="shared" si="0"/>
        <v>0</v>
      </c>
      <c r="F13" s="506"/>
      <c r="G13" s="506"/>
    </row>
    <row r="14" spans="1:7" s="876" customFormat="1" ht="12.75">
      <c r="A14" s="1444" t="s">
        <v>1198</v>
      </c>
      <c r="B14" s="505">
        <f>'Sources and Uses Budget'!C13</f>
        <v>15000</v>
      </c>
      <c r="C14" s="505">
        <f>'Sources and Uses Budget'!C13</f>
        <v>15000</v>
      </c>
      <c r="D14" s="505">
        <f>'Sources and Uses Budget'!C13</f>
        <v>15000</v>
      </c>
      <c r="E14" s="507">
        <f t="shared" si="0"/>
        <v>0</v>
      </c>
      <c r="F14" s="506"/>
      <c r="G14" s="506"/>
    </row>
    <row r="15" spans="1:7" s="876" customFormat="1" ht="24">
      <c r="A15" s="1445" t="s">
        <v>1233</v>
      </c>
      <c r="B15" s="505">
        <f>'Sources and Uses Budget'!C14</f>
        <v>0</v>
      </c>
      <c r="C15" s="505">
        <f>'Sources and Uses Budget'!C14</f>
        <v>0</v>
      </c>
      <c r="D15" s="505">
        <f>'Sources and Uses Budget'!C14</f>
        <v>0</v>
      </c>
      <c r="E15" s="507">
        <f t="shared" si="0"/>
        <v>0</v>
      </c>
      <c r="F15" s="506"/>
      <c r="G15" s="506"/>
    </row>
    <row r="16" spans="1:7" s="876" customFormat="1" ht="12.75">
      <c r="A16" s="1445" t="s">
        <v>1841</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3">
        <f>'Sources and Uses Budget'!C26</f>
        <v>0</v>
      </c>
      <c r="C27" s="1453">
        <f>'Sources and Uses Budget'!C26</f>
        <v>0</v>
      </c>
      <c r="D27" s="1453">
        <f>'Sources and Uses Budget'!C26</f>
        <v>0</v>
      </c>
      <c r="E27" s="507">
        <f>C27-B27</f>
        <v>0</v>
      </c>
      <c r="F27" s="506"/>
      <c r="G27" s="506"/>
    </row>
    <row r="28" spans="1:7" s="876" customFormat="1" ht="12.75">
      <c r="A28" s="1446" t="s">
        <v>1000</v>
      </c>
      <c r="B28" s="505">
        <f>'Sources and Uses Budget'!C27</f>
        <v>806702</v>
      </c>
      <c r="C28" s="505">
        <f>'Sources and Uses Budget'!C27</f>
        <v>806702</v>
      </c>
      <c r="D28" s="505">
        <f>'Sources and Uses Budget'!C27</f>
        <v>806702</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4042652</v>
      </c>
      <c r="C30" s="505">
        <f>'Sources and Uses Budget'!C29</f>
        <v>4042652</v>
      </c>
      <c r="D30" s="505">
        <f>'Sources and Uses Budget'!C29</f>
        <v>4042652</v>
      </c>
      <c r="E30" s="507">
        <f t="shared" si="0"/>
        <v>0</v>
      </c>
      <c r="F30" s="506"/>
      <c r="G30" s="506"/>
    </row>
    <row r="31" spans="1:7" s="876" customFormat="1" ht="12.75">
      <c r="A31" s="369" t="s">
        <v>994</v>
      </c>
      <c r="B31" s="505">
        <f>'Sources and Uses Budget'!C30</f>
        <v>20678573</v>
      </c>
      <c r="C31" s="505">
        <f>'Sources and Uses Budget'!C30</f>
        <v>20678573</v>
      </c>
      <c r="D31" s="505">
        <f>'Sources and Uses Budget'!C30</f>
        <v>20678573</v>
      </c>
      <c r="E31" s="507">
        <f t="shared" si="0"/>
        <v>0</v>
      </c>
      <c r="F31" s="506"/>
      <c r="G31" s="506"/>
    </row>
    <row r="32" spans="1:7" s="876" customFormat="1" ht="12.75">
      <c r="A32" s="369" t="s">
        <v>995</v>
      </c>
      <c r="B32" s="505">
        <f>'Sources and Uses Budget'!C31</f>
        <v>1544000</v>
      </c>
      <c r="C32" s="505">
        <f>'Sources and Uses Budget'!C31</f>
        <v>1544000</v>
      </c>
      <c r="D32" s="505">
        <f>'Sources and Uses Budget'!C31</f>
        <v>1544000</v>
      </c>
      <c r="E32" s="507">
        <f t="shared" si="0"/>
        <v>0</v>
      </c>
      <c r="F32" s="506"/>
      <c r="G32" s="506"/>
    </row>
    <row r="33" spans="1:7" s="876" customFormat="1" ht="12.75">
      <c r="A33" s="369" t="s">
        <v>996</v>
      </c>
      <c r="B33" s="505">
        <f>'Sources and Uses Budget'!C32</f>
        <v>850000</v>
      </c>
      <c r="C33" s="505">
        <f>'Sources and Uses Budget'!C32</f>
        <v>850000</v>
      </c>
      <c r="D33" s="505">
        <f>'Sources and Uses Budget'!C32</f>
        <v>850000</v>
      </c>
      <c r="E33" s="507">
        <f t="shared" si="0"/>
        <v>0</v>
      </c>
      <c r="F33" s="506"/>
      <c r="G33" s="506"/>
    </row>
    <row r="34" spans="1:7" s="876" customFormat="1" ht="12.75">
      <c r="A34" s="369" t="s">
        <v>997</v>
      </c>
      <c r="B34" s="505">
        <f>'Sources and Uses Budget'!C33</f>
        <v>850000</v>
      </c>
      <c r="C34" s="505">
        <f>'Sources and Uses Budget'!C33</f>
        <v>850000</v>
      </c>
      <c r="D34" s="505">
        <f>'Sources and Uses Budget'!C33</f>
        <v>850000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230000</v>
      </c>
      <c r="C36" s="505">
        <f>'Sources and Uses Budget'!C35</f>
        <v>230000</v>
      </c>
      <c r="D36" s="505">
        <f>'Sources and Uses Budget'!C35</f>
        <v>230000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6" t="s">
        <v>1002</v>
      </c>
      <c r="B39" s="1453">
        <f>'Sources and Uses Budget'!C38</f>
        <v>28195225</v>
      </c>
      <c r="C39" s="1453">
        <f>'Sources and Uses Budget'!C38</f>
        <v>28195225</v>
      </c>
      <c r="D39" s="1453">
        <f>'Sources and Uses Budget'!C38</f>
        <v>28195225</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696960</v>
      </c>
      <c r="C41" s="505">
        <f>'Sources and Uses Budget'!C40</f>
        <v>696960</v>
      </c>
      <c r="D41" s="505">
        <f>'Sources and Uses Budget'!C40</f>
        <v>696960</v>
      </c>
      <c r="E41" s="507">
        <f>C41-B41</f>
        <v>0</v>
      </c>
      <c r="F41" s="506"/>
      <c r="G41" s="506"/>
    </row>
    <row r="42" spans="1:7" s="876" customFormat="1" ht="12.75">
      <c r="A42" s="1447" t="s">
        <v>1005</v>
      </c>
      <c r="B42" s="505">
        <f>'Sources and Uses Budget'!C41</f>
        <v>0</v>
      </c>
      <c r="C42" s="505">
        <f>'Sources and Uses Budget'!C41</f>
        <v>0</v>
      </c>
      <c r="D42" s="505">
        <f>'Sources and Uses Budget'!C41</f>
        <v>0</v>
      </c>
      <c r="E42" s="507">
        <f>C42-B42</f>
        <v>0</v>
      </c>
      <c r="F42" s="506"/>
      <c r="G42" s="506"/>
    </row>
    <row r="43" spans="1:7" s="876" customFormat="1" ht="12" customHeight="1">
      <c r="A43" s="1446" t="s">
        <v>1006</v>
      </c>
      <c r="B43" s="1453">
        <f>'Sources and Uses Budget'!C42</f>
        <v>696960</v>
      </c>
      <c r="C43" s="1453">
        <f>'Sources and Uses Budget'!C42</f>
        <v>696960</v>
      </c>
      <c r="D43" s="1453">
        <f>'Sources and Uses Budget'!C42</f>
        <v>696960</v>
      </c>
      <c r="E43" s="507">
        <f>C43-B43</f>
        <v>0</v>
      </c>
      <c r="F43" s="506"/>
      <c r="G43" s="506"/>
    </row>
    <row r="44" spans="1:7" s="876" customFormat="1" ht="12.75">
      <c r="A44" s="1446" t="s">
        <v>1007</v>
      </c>
      <c r="B44" s="505">
        <f>'Sources and Uses Budget'!C43</f>
        <v>50000</v>
      </c>
      <c r="C44" s="505">
        <f>'Sources and Uses Budget'!C43</f>
        <v>50000</v>
      </c>
      <c r="D44" s="505">
        <f>'Sources and Uses Budget'!C43</f>
        <v>50000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3014294</v>
      </c>
      <c r="C46" s="505">
        <f>'Sources and Uses Budget'!C45</f>
        <v>3014294</v>
      </c>
      <c r="D46" s="505">
        <f>'Sources and Uses Budget'!C45</f>
        <v>3014294</v>
      </c>
      <c r="E46" s="507">
        <f t="shared" si="0"/>
        <v>0</v>
      </c>
      <c r="F46" s="506"/>
      <c r="G46" s="506"/>
    </row>
    <row r="47" spans="1:7" s="876" customFormat="1" ht="12.75">
      <c r="A47" s="369" t="s">
        <v>1010</v>
      </c>
      <c r="B47" s="505">
        <f>'Sources and Uses Budget'!C46</f>
        <v>358444</v>
      </c>
      <c r="C47" s="505">
        <f>'Sources and Uses Budget'!C46</f>
        <v>358444</v>
      </c>
      <c r="D47" s="505">
        <f>'Sources and Uses Budget'!C46</f>
        <v>358444</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85000</v>
      </c>
      <c r="C50" s="505">
        <f>'Sources and Uses Budget'!C49</f>
        <v>85000</v>
      </c>
      <c r="D50" s="505">
        <f>'Sources and Uses Budget'!C49</f>
        <v>85000</v>
      </c>
      <c r="E50" s="507">
        <f t="shared" si="0"/>
        <v>0</v>
      </c>
      <c r="F50" s="506"/>
      <c r="G50" s="506"/>
    </row>
    <row r="51" spans="1:7" s="876" customFormat="1" ht="12.75">
      <c r="A51" s="369" t="s">
        <v>1013</v>
      </c>
      <c r="B51" s="505">
        <f>'Sources and Uses Budget'!C50</f>
        <v>20000</v>
      </c>
      <c r="C51" s="505">
        <f>'Sources and Uses Budget'!C50</f>
        <v>20000</v>
      </c>
      <c r="D51" s="505">
        <f>'Sources and Uses Budget'!C50</f>
        <v>20000</v>
      </c>
      <c r="E51" s="507">
        <f t="shared" si="0"/>
        <v>0</v>
      </c>
      <c r="F51" s="506"/>
      <c r="G51" s="506"/>
    </row>
    <row r="52" spans="1:7" s="877" customFormat="1" ht="12.75">
      <c r="A52" s="369" t="s">
        <v>1014</v>
      </c>
      <c r="B52" s="505">
        <f>'Sources and Uses Budget'!C51</f>
        <v>100000</v>
      </c>
      <c r="C52" s="505">
        <f>'Sources and Uses Budget'!C51</f>
        <v>100000</v>
      </c>
      <c r="D52" s="505">
        <f>'Sources and Uses Budget'!C51</f>
        <v>100000</v>
      </c>
      <c r="E52" s="507">
        <f t="shared" si="0"/>
        <v>0</v>
      </c>
      <c r="F52" s="506"/>
      <c r="G52" s="506"/>
    </row>
    <row r="53" spans="1:7" s="876" customFormat="1" ht="12.75">
      <c r="A53" s="376" t="s">
        <v>589</v>
      </c>
      <c r="B53" s="505">
        <f>'Sources and Uses Budget'!C52</f>
        <v>15000</v>
      </c>
      <c r="C53" s="505">
        <f>'Sources and Uses Budget'!C52</f>
        <v>15000</v>
      </c>
      <c r="D53" s="505">
        <f>'Sources and Uses Budget'!C52</f>
        <v>15000</v>
      </c>
      <c r="E53" s="507">
        <f t="shared" si="0"/>
        <v>0</v>
      </c>
      <c r="F53" s="506"/>
      <c r="G53" s="506"/>
    </row>
    <row r="54" spans="1:7" s="876" customFormat="1" ht="12.75">
      <c r="A54" s="373" t="s">
        <v>1016</v>
      </c>
      <c r="B54" s="1453">
        <f>'Sources and Uses Budget'!C53</f>
        <v>3592738</v>
      </c>
      <c r="C54" s="1453">
        <f>'Sources and Uses Budget'!C53</f>
        <v>3592738</v>
      </c>
      <c r="D54" s="1453">
        <f>'Sources and Uses Budget'!C53</f>
        <v>3592738</v>
      </c>
      <c r="E54" s="507">
        <f t="shared" si="0"/>
        <v>0</v>
      </c>
      <c r="F54" s="506"/>
      <c r="G54" s="506"/>
    </row>
    <row r="55" spans="1:7" s="876" customFormat="1" ht="12" customHeight="1">
      <c r="A55" s="1441" t="s">
        <v>745</v>
      </c>
      <c r="B55" s="503"/>
      <c r="C55" s="503"/>
      <c r="D55" s="503"/>
      <c r="E55" s="503"/>
      <c r="F55" s="503"/>
      <c r="G55" s="503"/>
    </row>
    <row r="56" spans="1:7" s="876" customFormat="1" ht="12.75">
      <c r="A56" s="1447" t="s">
        <v>1017</v>
      </c>
      <c r="B56" s="505">
        <f>'Sources and Uses Budget'!C55</f>
        <v>30420</v>
      </c>
      <c r="C56" s="505">
        <f>'Sources and Uses Budget'!C55</f>
        <v>30420</v>
      </c>
      <c r="D56" s="505">
        <f>'Sources and Uses Budget'!C55</f>
        <v>30420</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15000</v>
      </c>
      <c r="C58" s="505">
        <f>'Sources and Uses Budget'!C57</f>
        <v>15000</v>
      </c>
      <c r="D58" s="505">
        <f>'Sources and Uses Budget'!C57</f>
        <v>15000</v>
      </c>
      <c r="E58" s="507">
        <f t="shared" si="0"/>
        <v>0</v>
      </c>
      <c r="F58" s="506"/>
      <c r="G58" s="506"/>
    </row>
    <row r="59" spans="1:7" s="876" customFormat="1" ht="12.75">
      <c r="A59" s="1447" t="s">
        <v>1013</v>
      </c>
      <c r="B59" s="505">
        <f>'Sources and Uses Budget'!C58</f>
        <v>0</v>
      </c>
      <c r="C59" s="505">
        <f>'Sources and Uses Budget'!C58</f>
        <v>0</v>
      </c>
      <c r="D59" s="505">
        <f>'Sources and Uses Budget'!C58</f>
        <v>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4.1" customHeight="1">
      <c r="A61" s="1448" t="s">
        <v>589</v>
      </c>
      <c r="B61" s="505">
        <f>'Sources and Uses Budget'!C60</f>
        <v>25000</v>
      </c>
      <c r="C61" s="505">
        <f>'Sources and Uses Budget'!C60</f>
        <v>25000</v>
      </c>
      <c r="D61" s="505">
        <f>'Sources and Uses Budget'!C60</f>
        <v>25000</v>
      </c>
      <c r="E61" s="507">
        <f t="shared" si="0"/>
        <v>0</v>
      </c>
      <c r="F61" s="506"/>
      <c r="G61" s="506"/>
    </row>
    <row r="62" spans="1:7" s="876" customFormat="1" ht="12.75">
      <c r="A62" s="1446" t="s">
        <v>546</v>
      </c>
      <c r="B62" s="1453">
        <f>'Sources and Uses Budget'!C61</f>
        <v>70420</v>
      </c>
      <c r="C62" s="1453">
        <f>'Sources and Uses Budget'!C61</f>
        <v>70420</v>
      </c>
      <c r="D62" s="1453">
        <f>'Sources and Uses Budget'!C61</f>
        <v>70420</v>
      </c>
      <c r="E62" s="507">
        <f t="shared" si="0"/>
        <v>0</v>
      </c>
      <c r="F62" s="506"/>
      <c r="G62" s="506"/>
    </row>
    <row r="63" spans="1:7" s="876" customFormat="1" ht="12.75">
      <c r="A63" s="1449" t="s">
        <v>547</v>
      </c>
      <c r="B63" s="1453">
        <f>'Sources and Uses Budget'!C62</f>
        <v>34875746</v>
      </c>
      <c r="C63" s="1453">
        <f>'Sources and Uses Budget'!C62</f>
        <v>34875746</v>
      </c>
      <c r="D63" s="1453">
        <f>'Sources and Uses Budget'!C62</f>
        <v>34875746</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30000</v>
      </c>
      <c r="C65" s="505">
        <f>'Sources and Uses Budget'!C64</f>
        <v>30000</v>
      </c>
      <c r="D65" s="505">
        <f>'Sources and Uses Budget'!C64</f>
        <v>30000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200000</v>
      </c>
      <c r="C69" s="505">
        <f>'Sources and Uses Budget'!C68</f>
        <v>200000</v>
      </c>
      <c r="D69" s="505">
        <f>'Sources and Uses Budget'!C68</f>
        <v>200000</v>
      </c>
      <c r="E69" s="507">
        <f t="shared" si="0"/>
        <v>0</v>
      </c>
      <c r="F69" s="506"/>
      <c r="G69" s="506"/>
    </row>
    <row r="70" spans="1:7" s="876" customFormat="1" ht="12.75">
      <c r="A70" s="373" t="s">
        <v>2169</v>
      </c>
      <c r="B70" s="1453">
        <f>'Sources and Uses Budget'!C69</f>
        <v>230000</v>
      </c>
      <c r="C70" s="1453">
        <f>'Sources and Uses Budget'!C69</f>
        <v>230000</v>
      </c>
      <c r="D70" s="1453">
        <f>'Sources and Uses Budget'!C69</f>
        <v>230000</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0</v>
      </c>
      <c r="C72" s="505">
        <f>'Sources and Uses Budget'!C71</f>
        <v>0</v>
      </c>
      <c r="D72" s="505">
        <f>'Sources and Uses Budget'!C71</f>
        <v>0</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1341</v>
      </c>
      <c r="B74" s="505">
        <f>'Sources and Uses Budget'!C73</f>
        <v>0</v>
      </c>
      <c r="C74" s="505">
        <f>'Sources and Uses Budget'!C73</f>
        <v>0</v>
      </c>
      <c r="D74" s="505">
        <f>'Sources and Uses Budget'!C73</f>
        <v>0</v>
      </c>
      <c r="E74" s="507">
        <f>C74-B74</f>
        <v>0</v>
      </c>
      <c r="F74" s="506"/>
      <c r="G74" s="506"/>
    </row>
    <row r="75" spans="1:7" s="876" customFormat="1" ht="12.75">
      <c r="A75" s="1447" t="s">
        <v>315</v>
      </c>
      <c r="B75" s="505">
        <f>'Sources and Uses Budget'!C74</f>
        <v>189731</v>
      </c>
      <c r="C75" s="505">
        <f>'Sources and Uses Budget'!C74</f>
        <v>189731</v>
      </c>
      <c r="D75" s="505">
        <f>'Sources and Uses Budget'!C74</f>
        <v>189731</v>
      </c>
      <c r="E75" s="507">
        <f>C75-B75</f>
        <v>0</v>
      </c>
      <c r="F75" s="506"/>
      <c r="G75" s="506"/>
    </row>
    <row r="76" spans="1:7" s="876" customFormat="1" ht="12.75">
      <c r="A76" s="1451" t="s">
        <v>589</v>
      </c>
      <c r="B76" s="505">
        <f>'Sources and Uses Budget'!C75</f>
        <v>148373</v>
      </c>
      <c r="C76" s="505">
        <f>'Sources and Uses Budget'!C75</f>
        <v>148373</v>
      </c>
      <c r="D76" s="505">
        <f>'Sources and Uses Budget'!C75</f>
        <v>148373</v>
      </c>
      <c r="E76" s="507">
        <f>C76-B76</f>
        <v>0</v>
      </c>
      <c r="F76" s="506"/>
      <c r="G76" s="506"/>
    </row>
    <row r="77" spans="1:7" s="876" customFormat="1" ht="12.75">
      <c r="A77" s="1446" t="s">
        <v>316</v>
      </c>
      <c r="B77" s="1453">
        <f>'Sources and Uses Budget'!C76</f>
        <v>338104</v>
      </c>
      <c r="C77" s="1453">
        <f>'Sources and Uses Budget'!C76</f>
        <v>338104</v>
      </c>
      <c r="D77" s="1453">
        <f>'Sources and Uses Budget'!C76</f>
        <v>338104</v>
      </c>
      <c r="E77" s="507">
        <f>C77-B77</f>
        <v>0</v>
      </c>
      <c r="F77" s="506"/>
      <c r="G77" s="506"/>
    </row>
    <row r="78" spans="1:7" s="876" customFormat="1" ht="12.75">
      <c r="A78" s="1441" t="s">
        <v>1909</v>
      </c>
      <c r="B78" s="503"/>
      <c r="C78" s="503"/>
      <c r="D78" s="503"/>
      <c r="E78" s="503"/>
      <c r="F78" s="503"/>
      <c r="G78" s="503"/>
    </row>
    <row r="79" spans="1:7" s="876" customFormat="1" ht="14.1" customHeight="1">
      <c r="A79" s="1447" t="s">
        <v>1907</v>
      </c>
      <c r="B79" s="505">
        <f>'Sources and Uses Budget'!C78</f>
        <v>1442996</v>
      </c>
      <c r="C79" s="505">
        <f>'Sources and Uses Budget'!C78</f>
        <v>1442996</v>
      </c>
      <c r="D79" s="505">
        <f>'Sources and Uses Budget'!C78</f>
        <v>1442996</v>
      </c>
      <c r="E79" s="507">
        <f t="shared" ref="E79:E105" si="2">C79-B79</f>
        <v>0</v>
      </c>
      <c r="F79" s="506"/>
      <c r="G79" s="506"/>
    </row>
    <row r="80" spans="1:7" s="876" customFormat="1" ht="12.75">
      <c r="A80" s="1447" t="s">
        <v>594</v>
      </c>
      <c r="B80" s="505">
        <f>'Sources and Uses Budget'!C79</f>
        <v>277722</v>
      </c>
      <c r="C80" s="505">
        <f>'Sources and Uses Budget'!C79</f>
        <v>277722</v>
      </c>
      <c r="D80" s="505">
        <f>'Sources and Uses Budget'!C79</f>
        <v>277722</v>
      </c>
      <c r="E80" s="507">
        <f t="shared" si="2"/>
        <v>0</v>
      </c>
      <c r="F80" s="506"/>
      <c r="G80" s="506"/>
    </row>
    <row r="81" spans="1:7" s="876" customFormat="1" ht="12.75">
      <c r="A81" s="1446" t="s">
        <v>1908</v>
      </c>
      <c r="B81" s="1453">
        <f>'Sources and Uses Budget'!C80</f>
        <v>1720718</v>
      </c>
      <c r="C81" s="1453">
        <f>'Sources and Uses Budget'!C80</f>
        <v>1720718</v>
      </c>
      <c r="D81" s="1453">
        <f>'Sources and Uses Budget'!C80</f>
        <v>1720718</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129880</v>
      </c>
      <c r="C83" s="505">
        <f>'Sources and Uses Budget'!C82</f>
        <v>129880</v>
      </c>
      <c r="D83" s="505">
        <f>'Sources and Uses Budget'!C82</f>
        <v>129880</v>
      </c>
      <c r="E83" s="507">
        <f t="shared" si="2"/>
        <v>0</v>
      </c>
      <c r="F83" s="506"/>
      <c r="G83" s="506"/>
    </row>
    <row r="84" spans="1:7" s="876" customFormat="1" ht="12.75">
      <c r="A84" s="369" t="s">
        <v>572</v>
      </c>
      <c r="B84" s="505">
        <f>'Sources and Uses Budget'!C83</f>
        <v>25000</v>
      </c>
      <c r="C84" s="505">
        <f>'Sources and Uses Budget'!C83</f>
        <v>25000</v>
      </c>
      <c r="D84" s="505">
        <f>'Sources and Uses Budget'!C83</f>
        <v>25000</v>
      </c>
      <c r="E84" s="507">
        <f t="shared" si="2"/>
        <v>0</v>
      </c>
      <c r="F84" s="506"/>
      <c r="G84" s="506"/>
    </row>
    <row r="85" spans="1:7" s="876" customFormat="1" ht="12.75">
      <c r="A85" s="369" t="s">
        <v>573</v>
      </c>
      <c r="B85" s="505">
        <f>'Sources and Uses Budget'!C84</f>
        <v>1016680</v>
      </c>
      <c r="C85" s="505">
        <f>'Sources and Uses Budget'!C84</f>
        <v>1016680</v>
      </c>
      <c r="D85" s="505">
        <f>'Sources and Uses Budget'!C84</f>
        <v>1016680</v>
      </c>
      <c r="E85" s="507">
        <f t="shared" si="2"/>
        <v>0</v>
      </c>
      <c r="F85" s="506"/>
      <c r="G85" s="506"/>
    </row>
    <row r="86" spans="1:7" s="876" customFormat="1" ht="12.75">
      <c r="A86" s="369" t="s">
        <v>574</v>
      </c>
      <c r="B86" s="505">
        <f>'Sources and Uses Budget'!C85</f>
        <v>125000</v>
      </c>
      <c r="C86" s="505">
        <f>'Sources and Uses Budget'!C85</f>
        <v>125000</v>
      </c>
      <c r="D86" s="505">
        <f>'Sources and Uses Budget'!C85</f>
        <v>125000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85000</v>
      </c>
      <c r="C88" s="505">
        <f>'Sources and Uses Budget'!C87</f>
        <v>85000</v>
      </c>
      <c r="D88" s="505">
        <f>'Sources and Uses Budget'!C87</f>
        <v>85000</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12500</v>
      </c>
      <c r="C90" s="505">
        <f>'Sources and Uses Budget'!C89</f>
        <v>12500</v>
      </c>
      <c r="D90" s="505">
        <f>'Sources and Uses Budget'!C89</f>
        <v>12500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5500</v>
      </c>
      <c r="C92" s="505">
        <f>'Sources and Uses Budget'!C91</f>
        <v>5500</v>
      </c>
      <c r="D92" s="505">
        <f>'Sources and Uses Budget'!C91</f>
        <v>5500</v>
      </c>
      <c r="E92" s="507">
        <f t="shared" si="2"/>
        <v>0</v>
      </c>
      <c r="F92" s="506"/>
      <c r="G92" s="506"/>
    </row>
    <row r="93" spans="1:7" s="876" customFormat="1" ht="12.75">
      <c r="A93" s="376" t="s">
        <v>589</v>
      </c>
      <c r="B93" s="505">
        <f>'Sources and Uses Budget'!C92</f>
        <v>100000</v>
      </c>
      <c r="C93" s="505">
        <f>'Sources and Uses Budget'!C92</f>
        <v>100000</v>
      </c>
      <c r="D93" s="505">
        <f>'Sources and Uses Budget'!C92</f>
        <v>100000</v>
      </c>
      <c r="E93" s="507">
        <f t="shared" si="2"/>
        <v>0</v>
      </c>
      <c r="F93" s="506"/>
      <c r="G93" s="506"/>
    </row>
    <row r="94" spans="1:7" s="876" customFormat="1" ht="12.75">
      <c r="A94" s="376" t="s">
        <v>589</v>
      </c>
      <c r="B94" s="505">
        <f>'Sources and Uses Budget'!C93</f>
        <v>600000</v>
      </c>
      <c r="C94" s="505">
        <f>'Sources and Uses Budget'!C93</f>
        <v>600000</v>
      </c>
      <c r="D94" s="505">
        <f>'Sources and Uses Budget'!C93</f>
        <v>600000</v>
      </c>
      <c r="E94" s="507">
        <f t="shared" si="2"/>
        <v>0</v>
      </c>
      <c r="F94" s="506"/>
      <c r="G94" s="506"/>
    </row>
    <row r="95" spans="1:7" s="876" customFormat="1" ht="12.75">
      <c r="A95" s="376" t="s">
        <v>589</v>
      </c>
      <c r="B95" s="505">
        <f>'Sources and Uses Budget'!C94</f>
        <v>85000</v>
      </c>
      <c r="C95" s="505">
        <f>'Sources and Uses Budget'!C94</f>
        <v>85000</v>
      </c>
      <c r="D95" s="505">
        <f>'Sources and Uses Budget'!C94</f>
        <v>85000</v>
      </c>
      <c r="E95" s="507">
        <f t="shared" si="2"/>
        <v>0</v>
      </c>
      <c r="F95" s="506"/>
      <c r="G95" s="506"/>
    </row>
    <row r="96" spans="1:7" s="876" customFormat="1" ht="12.75">
      <c r="A96" s="373" t="s">
        <v>579</v>
      </c>
      <c r="B96" s="1453">
        <f>'Sources and Uses Budget'!C95</f>
        <v>2309560</v>
      </c>
      <c r="C96" s="1453">
        <f>'Sources and Uses Budget'!C95</f>
        <v>2309560</v>
      </c>
      <c r="D96" s="1453">
        <f>'Sources and Uses Budget'!C95</f>
        <v>2309560</v>
      </c>
      <c r="E96" s="507">
        <f t="shared" si="2"/>
        <v>0</v>
      </c>
      <c r="F96" s="506"/>
      <c r="G96" s="506"/>
    </row>
    <row r="97" spans="1:7" s="875" customFormat="1" ht="12.75">
      <c r="A97" s="373" t="s">
        <v>580</v>
      </c>
      <c r="B97" s="1453">
        <f>'Sources and Uses Budget'!C96</f>
        <v>39474128</v>
      </c>
      <c r="C97" s="1453">
        <f>'Sources and Uses Budget'!C96</f>
        <v>39474128</v>
      </c>
      <c r="D97" s="1453">
        <f>'Sources and Uses Budget'!C96</f>
        <v>39474128</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2.75">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585</v>
      </c>
      <c r="B105" s="1453">
        <f>'Sources and Uses Budget'!C104</f>
        <v>41674128</v>
      </c>
      <c r="C105" s="1453">
        <f>'Sources and Uses Budget'!C104</f>
        <v>41674128</v>
      </c>
      <c r="D105" s="1453">
        <f>'Sources and Uses Budget'!C104</f>
        <v>41674128</v>
      </c>
      <c r="E105" s="507">
        <f t="shared" si="2"/>
        <v>0</v>
      </c>
      <c r="F105" s="506"/>
      <c r="G105" s="1452"/>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9" t="s">
        <v>332</v>
      </c>
      <c r="B2" s="1540"/>
      <c r="C2" s="1540"/>
      <c r="D2" s="1540"/>
      <c r="E2" s="1540"/>
      <c r="F2" s="1540"/>
      <c r="G2" s="1540"/>
      <c r="H2" s="1540"/>
      <c r="I2" s="1540"/>
      <c r="J2" s="1540"/>
    </row>
    <row r="3" spans="1:10" ht="15">
      <c r="A3" s="1541" t="s">
        <v>2292</v>
      </c>
      <c r="B3" s="1540"/>
      <c r="C3" s="1540"/>
      <c r="D3" s="1540"/>
      <c r="E3" s="1540"/>
      <c r="F3" s="1540"/>
      <c r="G3" s="1540"/>
      <c r="H3" s="1540"/>
      <c r="I3" s="1540"/>
      <c r="J3" s="1540"/>
    </row>
    <row r="4" spans="1:10"/>
    <row r="5" spans="1:10" ht="12.75" customHeight="1">
      <c r="A5" s="1546" t="s">
        <v>2236</v>
      </c>
      <c r="B5" s="1546"/>
      <c r="C5" s="1546"/>
      <c r="D5" s="1546"/>
      <c r="E5" s="1546"/>
      <c r="F5" s="1546"/>
      <c r="G5" s="1546"/>
      <c r="H5" s="1546"/>
      <c r="I5" s="1546"/>
      <c r="J5" s="1546"/>
    </row>
    <row r="6" spans="1:10">
      <c r="A6" s="1546"/>
      <c r="B6" s="1546"/>
      <c r="C6" s="1546"/>
      <c r="D6" s="1546"/>
      <c r="E6" s="1546"/>
      <c r="F6" s="1546"/>
      <c r="G6" s="1546"/>
      <c r="H6" s="1546"/>
      <c r="I6" s="1546"/>
      <c r="J6" s="1546"/>
    </row>
    <row r="7" spans="1:10">
      <c r="A7" s="83"/>
      <c r="B7" s="83"/>
      <c r="C7" s="83"/>
      <c r="D7" s="83"/>
      <c r="E7" s="83"/>
      <c r="F7" s="83"/>
      <c r="G7" s="83"/>
      <c r="H7" s="83"/>
      <c r="I7" s="83"/>
      <c r="J7" s="83"/>
    </row>
    <row r="8" spans="1:10">
      <c r="A8" s="1454" t="s">
        <v>2237</v>
      </c>
      <c r="B8" s="83"/>
      <c r="C8" s="83"/>
      <c r="D8" s="83"/>
      <c r="E8" s="83"/>
      <c r="F8" s="83"/>
      <c r="G8" s="83"/>
      <c r="H8" s="83"/>
      <c r="I8" s="83"/>
      <c r="J8" s="83"/>
    </row>
    <row r="9" spans="1:10">
      <c r="A9" s="1078"/>
      <c r="B9" s="1078"/>
      <c r="C9" s="1078"/>
      <c r="D9" s="1078"/>
      <c r="E9" s="1078"/>
      <c r="F9" s="1078"/>
      <c r="G9" s="1078"/>
      <c r="H9" s="1078"/>
      <c r="I9" s="1078"/>
      <c r="J9" s="1078"/>
    </row>
    <row r="10" spans="1:10" s="1547" customFormat="1">
      <c r="A10" s="1547" t="s">
        <v>2333</v>
      </c>
    </row>
    <row r="11" spans="1:10" s="1547" customFormat="1" ht="12.75" customHeight="1"/>
    <row r="12" spans="1:10" s="1547" customFormat="1" ht="12.75" customHeight="1"/>
    <row r="13" spans="1:10" s="1547" customFormat="1" ht="12.75" customHeight="1"/>
    <row r="14" spans="1:10" s="1547" customFormat="1" ht="12.75" customHeight="1"/>
    <row r="15" spans="1:10"/>
    <row r="16" spans="1:10" ht="12.75" customHeight="1">
      <c r="A16" s="1542" t="s">
        <v>2060</v>
      </c>
      <c r="B16" s="1543"/>
      <c r="C16" s="1543"/>
      <c r="D16" s="1543"/>
      <c r="E16" s="1543"/>
      <c r="F16" s="1543"/>
      <c r="G16" s="1543"/>
      <c r="H16" s="1543"/>
      <c r="I16" s="1543"/>
      <c r="J16" s="1543"/>
    </row>
    <row r="17" spans="1:10" ht="12.75" customHeight="1">
      <c r="A17" s="1543"/>
      <c r="B17" s="1543"/>
      <c r="C17" s="1543"/>
      <c r="D17" s="1543"/>
      <c r="E17" s="1543"/>
      <c r="F17" s="1543"/>
      <c r="G17" s="1543"/>
      <c r="H17" s="1543"/>
      <c r="I17" s="1543"/>
      <c r="J17" s="1543"/>
    </row>
    <row r="18" spans="1:10">
      <c r="A18" s="1543"/>
      <c r="B18" s="1543"/>
      <c r="C18" s="1543"/>
      <c r="D18" s="1543"/>
      <c r="E18" s="1543"/>
      <c r="F18" s="1543"/>
      <c r="G18" s="1543"/>
      <c r="H18" s="1543"/>
      <c r="I18" s="1543"/>
      <c r="J18" s="1543"/>
    </row>
    <row r="19" spans="1:10">
      <c r="A19" s="1544"/>
      <c r="B19" s="1544"/>
      <c r="C19" s="1544"/>
      <c r="D19" s="1544"/>
      <c r="E19" s="1544"/>
      <c r="F19" s="1544"/>
      <c r="G19" s="1544"/>
      <c r="H19" s="1544"/>
      <c r="I19" s="1544"/>
      <c r="J19" s="1544"/>
    </row>
    <row r="20" spans="1:10">
      <c r="A20" s="1544"/>
      <c r="B20" s="1544"/>
      <c r="C20" s="1544"/>
      <c r="D20" s="1544"/>
      <c r="E20" s="1544"/>
      <c r="F20" s="1544"/>
      <c r="G20" s="1544"/>
      <c r="H20" s="1544"/>
      <c r="I20" s="1544"/>
      <c r="J20" s="1544"/>
    </row>
    <row r="21" spans="1:10">
      <c r="A21" s="1544"/>
      <c r="B21" s="1544"/>
      <c r="C21" s="1544"/>
      <c r="D21" s="1544"/>
      <c r="E21" s="1544"/>
      <c r="F21" s="1544"/>
      <c r="G21" s="1544"/>
      <c r="H21" s="1544"/>
      <c r="I21" s="1544"/>
      <c r="J21" s="1544"/>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4"/>
    </row>
    <row r="24" spans="1:10">
      <c r="A24" s="1545" t="s">
        <v>1102</v>
      </c>
      <c r="B24" s="1540"/>
      <c r="C24" s="1540"/>
      <c r="D24" s="1540"/>
      <c r="E24" s="154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3" t="s">
        <v>1120</v>
      </c>
      <c r="B61" s="1544"/>
      <c r="C61" s="1544"/>
      <c r="D61" s="1544"/>
      <c r="E61" s="1544"/>
      <c r="F61" s="1544"/>
      <c r="G61" s="1544"/>
      <c r="H61" s="1544"/>
      <c r="I61" s="1544"/>
      <c r="J61" s="1544"/>
    </row>
    <row r="62" spans="1:10">
      <c r="A62" s="1544"/>
      <c r="B62" s="1544"/>
      <c r="C62" s="1544"/>
      <c r="D62" s="1544"/>
      <c r="E62" s="1544"/>
      <c r="F62" s="1544"/>
      <c r="G62" s="1544"/>
      <c r="H62" s="1544"/>
      <c r="I62" s="1544"/>
      <c r="J62" s="1544"/>
    </row>
    <row r="63" spans="1:10">
      <c r="A63" s="1544"/>
      <c r="B63" s="1544"/>
      <c r="C63" s="1544"/>
      <c r="D63" s="1544"/>
      <c r="E63" s="1544"/>
      <c r="F63" s="1544"/>
      <c r="G63" s="1544"/>
      <c r="H63" s="1544"/>
      <c r="I63" s="1544"/>
      <c r="J63" s="1544"/>
    </row>
    <row r="64" spans="1:10"/>
    <row r="65" spans="1:9">
      <c r="A65" s="8" t="s">
        <v>1102</v>
      </c>
    </row>
    <row r="66" spans="1:9"/>
    <row r="67" spans="1:9"/>
    <row r="68" spans="1:9"/>
    <row r="69" spans="1:9"/>
    <row r="70" spans="1:9"/>
    <row r="71" spans="1:9"/>
    <row r="72" spans="1:9"/>
    <row r="73" spans="1:9"/>
    <row r="74" spans="1:9"/>
    <row r="75" spans="1:9"/>
    <row r="76" spans="1:9">
      <c r="A76" s="1538" t="s">
        <v>1234</v>
      </c>
      <c r="B76" s="1538"/>
      <c r="C76" s="1538"/>
      <c r="D76" s="1538"/>
      <c r="E76" s="1538"/>
      <c r="F76" s="1538"/>
      <c r="G76" s="1538"/>
      <c r="H76" s="1538"/>
      <c r="I76" s="1538"/>
    </row>
    <row r="77" spans="1:9">
      <c r="A77" s="1537" t="s">
        <v>1393</v>
      </c>
      <c r="B77" s="1537"/>
      <c r="C77" s="1537"/>
      <c r="D77" s="1537"/>
      <c r="E77" s="1537"/>
      <c r="F77" s="1077"/>
    </row>
    <row r="78" spans="1:9">
      <c r="A78" s="1537" t="s">
        <v>1392</v>
      </c>
      <c r="B78" s="1537"/>
      <c r="C78" s="1537"/>
      <c r="D78" s="1537"/>
      <c r="E78" s="1537"/>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15" workbookViewId="0">
      <selection activeCell="D979" sqref="D979:F981"/>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0" t="s">
        <v>2293</v>
      </c>
      <c r="B2" s="1590"/>
      <c r="C2" s="1591"/>
      <c r="D2" s="1591"/>
      <c r="E2" s="1591"/>
      <c r="F2" s="1591"/>
      <c r="G2" s="1591"/>
      <c r="I2" s="2" t="s">
        <v>86</v>
      </c>
    </row>
    <row r="3" spans="1:9" ht="12.75">
      <c r="A3" s="298"/>
      <c r="B3" s="298"/>
      <c r="C3" s="13"/>
      <c r="D3" s="13"/>
      <c r="E3" s="13"/>
      <c r="F3" s="13"/>
      <c r="G3" s="687"/>
      <c r="I3" s="329" t="s">
        <v>1515</v>
      </c>
    </row>
    <row r="4" spans="1:9" ht="12.75">
      <c r="A4" s="1592" t="s">
        <v>1128</v>
      </c>
      <c r="B4" s="1592"/>
      <c r="C4" s="1593"/>
      <c r="D4" s="1593"/>
      <c r="E4" s="1593"/>
      <c r="F4" s="1593"/>
      <c r="G4" s="1593"/>
      <c r="I4" s="329" t="s">
        <v>1499</v>
      </c>
    </row>
    <row r="5" spans="1:9" ht="12.75">
      <c r="A5" s="1592" t="s">
        <v>1129</v>
      </c>
      <c r="B5" s="1592"/>
      <c r="C5" s="1593"/>
      <c r="D5" s="1593"/>
      <c r="E5" s="1593"/>
      <c r="F5" s="1593"/>
      <c r="G5" s="1593"/>
      <c r="I5" s="2" t="s">
        <v>135</v>
      </c>
    </row>
    <row r="6" spans="1:9" ht="13.7" customHeight="1">
      <c r="A6" s="14"/>
      <c r="B6" s="14"/>
      <c r="C6" s="14"/>
      <c r="D6" s="282"/>
      <c r="E6" s="282"/>
      <c r="F6" s="282"/>
    </row>
    <row r="7" spans="1:9" ht="12.75">
      <c r="A7" s="1594" t="s">
        <v>1552</v>
      </c>
      <c r="B7" s="1594"/>
      <c r="C7" s="1595"/>
      <c r="D7" s="1595"/>
      <c r="E7" s="1595"/>
      <c r="F7" s="1595"/>
      <c r="G7" s="1595"/>
    </row>
    <row r="8" spans="1:9" ht="12.75">
      <c r="A8" s="1594" t="s">
        <v>1553</v>
      </c>
      <c r="B8" s="1594"/>
      <c r="C8" s="1595"/>
      <c r="D8" s="1595"/>
      <c r="E8" s="1595"/>
      <c r="F8" s="1595"/>
      <c r="G8" s="1595"/>
    </row>
    <row r="9" spans="1:9" ht="12.75">
      <c r="A9" s="301"/>
      <c r="B9" s="301"/>
      <c r="C9" s="298"/>
      <c r="D9" s="298"/>
      <c r="E9" s="298"/>
      <c r="F9" s="298"/>
      <c r="G9" s="406"/>
    </row>
    <row r="10" spans="1:9" ht="12.75">
      <c r="A10" s="1596" t="s">
        <v>1686</v>
      </c>
      <c r="B10" s="1596"/>
      <c r="C10" s="1596"/>
      <c r="D10" s="1596"/>
      <c r="E10" s="1596"/>
      <c r="F10" s="1596"/>
      <c r="G10" s="1596"/>
    </row>
    <row r="11" spans="1:9" ht="12.75">
      <c r="A11" s="414"/>
      <c r="B11" s="414"/>
      <c r="C11" s="14"/>
      <c r="D11" s="282"/>
      <c r="E11" s="282"/>
      <c r="F11" s="282"/>
    </row>
    <row r="12" spans="1:9" ht="13.7" customHeight="1">
      <c r="A12" s="140"/>
      <c r="B12" s="140"/>
      <c r="C12" s="298"/>
      <c r="D12" s="1597" t="s">
        <v>1685</v>
      </c>
      <c r="E12" s="1597"/>
      <c r="F12" s="1597"/>
      <c r="G12" s="925"/>
    </row>
    <row r="13" spans="1:9" ht="12.75">
      <c r="A13" s="140"/>
      <c r="B13" s="140"/>
      <c r="C13" s="298"/>
      <c r="D13" s="1597"/>
      <c r="E13" s="1597"/>
      <c r="F13" s="1597"/>
      <c r="G13" s="925"/>
    </row>
    <row r="14" spans="1:9" ht="12.75">
      <c r="A14" s="415"/>
      <c r="B14" s="415"/>
      <c r="C14" s="299"/>
      <c r="D14" s="1557" t="s">
        <v>1539</v>
      </c>
      <c r="E14" s="1557"/>
      <c r="F14" s="1557"/>
      <c r="G14" s="467"/>
    </row>
    <row r="15" spans="1:9" ht="12.75">
      <c r="A15" s="415"/>
      <c r="B15" s="415"/>
      <c r="C15" s="299"/>
      <c r="D15" s="282"/>
      <c r="E15" s="282"/>
      <c r="F15" s="282"/>
    </row>
    <row r="16" spans="1:9" ht="14.45" customHeight="1">
      <c r="A16" s="413"/>
      <c r="B16" s="924" t="s">
        <v>1499</v>
      </c>
      <c r="C16" s="299"/>
      <c r="D16" s="1589" t="s">
        <v>2297</v>
      </c>
      <c r="E16" s="1555"/>
      <c r="F16" s="1555"/>
      <c r="G16" s="550"/>
    </row>
    <row r="17" spans="1:7" ht="14.45" customHeight="1">
      <c r="A17" s="413"/>
      <c r="B17" s="14"/>
      <c r="C17" s="299"/>
      <c r="D17" s="1555"/>
      <c r="E17" s="1555"/>
      <c r="F17" s="1555"/>
      <c r="G17" s="550"/>
    </row>
    <row r="18" spans="1:7" ht="12.75">
      <c r="A18" s="415"/>
      <c r="B18" s="14"/>
      <c r="C18" s="299"/>
      <c r="D18" s="1555"/>
      <c r="E18" s="1555"/>
      <c r="F18" s="1555"/>
      <c r="G18" s="550"/>
    </row>
    <row r="19" spans="1:7" ht="12.75">
      <c r="A19" s="415"/>
      <c r="B19" s="14"/>
      <c r="C19" s="299"/>
      <c r="D19" s="1500"/>
      <c r="E19" s="1502" t="s">
        <v>2298</v>
      </c>
      <c r="F19" s="1500"/>
      <c r="G19" s="550"/>
    </row>
    <row r="20" spans="1:7" ht="12.75">
      <c r="A20" s="415"/>
      <c r="B20" s="415"/>
      <c r="C20" s="299"/>
      <c r="D20" s="282"/>
      <c r="E20" s="282"/>
      <c r="F20" s="282"/>
    </row>
    <row r="21" spans="1:7" ht="14.25">
      <c r="A21" s="413"/>
      <c r="B21" s="924" t="s">
        <v>1515</v>
      </c>
      <c r="C21" s="14"/>
      <c r="D21" s="1589" t="s">
        <v>2299</v>
      </c>
      <c r="E21" s="1555"/>
      <c r="F21" s="1555"/>
    </row>
    <row r="22" spans="1:7" ht="12.75">
      <c r="A22" s="14"/>
      <c r="B22" s="14"/>
      <c r="C22" s="14"/>
      <c r="D22" s="1555"/>
      <c r="E22" s="1555"/>
      <c r="F22" s="1555"/>
    </row>
    <row r="23" spans="1:7" ht="12.75">
      <c r="A23" s="14"/>
      <c r="B23" s="14"/>
      <c r="C23" s="14"/>
      <c r="D23" s="1501"/>
      <c r="E23" s="930" t="s">
        <v>2300</v>
      </c>
      <c r="F23" s="1501"/>
    </row>
    <row r="24" spans="1:7" ht="14.25">
      <c r="A24" s="413"/>
      <c r="B24" s="413"/>
      <c r="C24" s="14"/>
      <c r="D24" s="287"/>
      <c r="E24" s="282"/>
      <c r="F24" s="282"/>
    </row>
    <row r="25" spans="1:7" ht="14.25">
      <c r="A25" s="413"/>
      <c r="B25" s="924" t="s">
        <v>135</v>
      </c>
      <c r="C25" s="14"/>
      <c r="D25" s="1555" t="s">
        <v>1531</v>
      </c>
      <c r="E25" s="1555"/>
      <c r="F25" s="1555"/>
    </row>
    <row r="26" spans="1:7" ht="14.25">
      <c r="A26" s="413"/>
      <c r="B26" s="413"/>
      <c r="C26" s="14"/>
      <c r="D26" s="1555"/>
      <c r="E26" s="1555"/>
      <c r="F26" s="1555"/>
    </row>
    <row r="27" spans="1:7" ht="14.25">
      <c r="A27" s="413"/>
      <c r="B27" s="413"/>
      <c r="C27" s="14"/>
      <c r="D27" s="287"/>
      <c r="E27" s="282"/>
      <c r="F27" s="282"/>
    </row>
    <row r="28" spans="1:7" ht="14.25" customHeight="1">
      <c r="A28" s="552"/>
      <c r="B28" s="924" t="s">
        <v>1499</v>
      </c>
      <c r="D28" s="1587" t="s">
        <v>1533</v>
      </c>
      <c r="E28" s="1587"/>
      <c r="F28" s="1587"/>
    </row>
    <row r="29" spans="1:7" ht="14.25">
      <c r="A29" s="552"/>
      <c r="B29" s="552"/>
      <c r="D29" s="1587"/>
      <c r="E29" s="1587"/>
      <c r="F29" s="1587"/>
    </row>
    <row r="30" spans="1:7" ht="14.25">
      <c r="A30" s="552"/>
      <c r="B30" s="552"/>
      <c r="D30" s="1587"/>
      <c r="E30" s="1587"/>
      <c r="F30" s="1587"/>
    </row>
    <row r="31" spans="1:7" ht="14.25">
      <c r="A31" s="552"/>
      <c r="B31" s="552"/>
      <c r="D31" s="1587"/>
      <c r="E31" s="1587"/>
      <c r="F31" s="1587"/>
    </row>
    <row r="32" spans="1:7" ht="14.25">
      <c r="A32" s="552"/>
      <c r="B32" s="552"/>
      <c r="D32" s="1587"/>
      <c r="E32" s="1587"/>
      <c r="F32" s="1587"/>
    </row>
    <row r="33" spans="1:6" ht="14.25">
      <c r="A33" s="552"/>
      <c r="B33" s="552"/>
      <c r="D33" s="884"/>
      <c r="F33" s="929"/>
    </row>
    <row r="34" spans="1:6" ht="14.45" customHeight="1">
      <c r="A34" s="552"/>
      <c r="B34" s="924" t="s">
        <v>1499</v>
      </c>
      <c r="D34" s="1598" t="s">
        <v>1532</v>
      </c>
      <c r="E34" s="1598"/>
      <c r="F34" s="1598"/>
    </row>
    <row r="35" spans="1:6" ht="14.25">
      <c r="A35" s="552"/>
      <c r="B35" s="552"/>
      <c r="D35" s="1598"/>
      <c r="E35" s="1598"/>
      <c r="F35" s="1598"/>
    </row>
    <row r="36" spans="1:6" ht="14.25">
      <c r="A36" s="413"/>
      <c r="B36" s="413"/>
      <c r="C36" s="14"/>
      <c r="D36" s="928"/>
      <c r="E36" s="928"/>
      <c r="F36" s="928"/>
    </row>
    <row r="37" spans="1:6" ht="14.25">
      <c r="A37" s="413"/>
      <c r="B37" s="924" t="s">
        <v>1499</v>
      </c>
      <c r="C37" s="14"/>
      <c r="D37" s="1565" t="s">
        <v>1919</v>
      </c>
      <c r="E37" s="1598"/>
      <c r="F37" s="1598"/>
    </row>
    <row r="38" spans="1:6" ht="14.25">
      <c r="A38" s="413"/>
      <c r="B38" s="413"/>
      <c r="C38" s="14"/>
      <c r="D38" s="1598"/>
      <c r="E38" s="1598"/>
      <c r="F38" s="1598"/>
    </row>
    <row r="39" spans="1:6" ht="14.25">
      <c r="A39" s="413"/>
      <c r="B39" s="413"/>
      <c r="C39" s="14"/>
      <c r="D39" s="1598"/>
      <c r="E39" s="1598"/>
      <c r="F39" s="1598"/>
    </row>
    <row r="40" spans="1:6" ht="14.25">
      <c r="A40" s="413"/>
      <c r="B40" s="413"/>
      <c r="C40" s="14"/>
      <c r="D40" s="1598"/>
      <c r="E40" s="1598"/>
      <c r="F40" s="1598"/>
    </row>
    <row r="41" spans="1:6" ht="14.25">
      <c r="A41" s="413"/>
      <c r="B41" s="413"/>
      <c r="C41" s="14"/>
      <c r="D41" s="1598"/>
      <c r="E41" s="1598"/>
      <c r="F41" s="1598"/>
    </row>
    <row r="42" spans="1:6" ht="14.25">
      <c r="A42" s="413"/>
      <c r="B42" s="413"/>
      <c r="C42" s="14"/>
      <c r="D42" s="1598"/>
      <c r="E42" s="1598"/>
      <c r="F42" s="1598"/>
    </row>
    <row r="43" spans="1:6" ht="14.25">
      <c r="A43" s="413"/>
      <c r="B43" s="413"/>
      <c r="C43" s="14"/>
      <c r="D43" s="1598"/>
      <c r="E43" s="1598"/>
      <c r="F43" s="1598"/>
    </row>
    <row r="44" spans="1:6" ht="14.25">
      <c r="A44" s="413"/>
      <c r="B44" s="413"/>
      <c r="C44" s="14"/>
      <c r="D44" s="1598"/>
      <c r="E44" s="1598"/>
      <c r="F44" s="1598"/>
    </row>
    <row r="45" spans="1:6" ht="14.25">
      <c r="A45" s="413"/>
      <c r="B45" s="413"/>
      <c r="C45" s="14"/>
      <c r="D45" s="931"/>
      <c r="E45" s="931"/>
      <c r="F45" s="931"/>
    </row>
    <row r="46" spans="1:6" ht="14.45" customHeight="1">
      <c r="A46" s="413"/>
      <c r="B46" s="924" t="s">
        <v>135</v>
      </c>
      <c r="C46" s="14"/>
      <c r="D46" s="1598" t="s">
        <v>1570</v>
      </c>
      <c r="E46" s="1598"/>
      <c r="F46" s="1598"/>
    </row>
    <row r="47" spans="1:6" ht="14.25">
      <c r="A47" s="413"/>
      <c r="B47" s="413"/>
      <c r="C47" s="14"/>
      <c r="D47" s="1598"/>
      <c r="E47" s="1598"/>
      <c r="F47" s="1598"/>
    </row>
    <row r="48" spans="1:6" ht="14.25">
      <c r="A48" s="413"/>
      <c r="B48" s="413"/>
      <c r="C48" s="14"/>
      <c r="D48" s="1598"/>
      <c r="E48" s="1598"/>
      <c r="F48" s="1598"/>
    </row>
    <row r="49" spans="1:6" ht="14.25">
      <c r="A49" s="413"/>
      <c r="B49" s="413"/>
      <c r="C49" s="14"/>
      <c r="D49" s="1598"/>
      <c r="E49" s="1598"/>
      <c r="F49" s="1598"/>
    </row>
    <row r="50" spans="1:6" ht="14.25">
      <c r="A50" s="413"/>
      <c r="B50" s="413"/>
      <c r="C50" s="14"/>
      <c r="D50" s="1598"/>
      <c r="E50" s="1598"/>
      <c r="F50" s="1598"/>
    </row>
    <row r="51" spans="1:6" ht="14.25">
      <c r="A51" s="413"/>
      <c r="B51" s="413"/>
      <c r="C51" s="14"/>
      <c r="D51" s="403"/>
    </row>
    <row r="52" spans="1:6" ht="14.25">
      <c r="A52" s="413"/>
      <c r="B52" s="924" t="s">
        <v>1499</v>
      </c>
      <c r="C52" s="14"/>
      <c r="D52" s="1565" t="s">
        <v>2079</v>
      </c>
      <c r="E52" s="1598"/>
      <c r="F52" s="1598"/>
    </row>
    <row r="53" spans="1:6" ht="14.25">
      <c r="A53" s="413"/>
      <c r="B53" s="413"/>
      <c r="C53" s="14"/>
      <c r="D53" s="1598"/>
      <c r="E53" s="1598"/>
      <c r="F53" s="1598"/>
    </row>
    <row r="54" spans="1:6" ht="14.25">
      <c r="A54" s="413"/>
      <c r="B54" s="413"/>
      <c r="C54" s="14"/>
      <c r="D54" s="1598"/>
      <c r="E54" s="1598"/>
      <c r="F54" s="1598"/>
    </row>
    <row r="55" spans="1:6" ht="14.25">
      <c r="A55" s="413"/>
      <c r="B55" s="413"/>
      <c r="C55" s="14"/>
      <c r="D55" s="1598"/>
      <c r="E55" s="1598"/>
      <c r="F55" s="1598"/>
    </row>
    <row r="56" spans="1:6" ht="14.25">
      <c r="A56" s="413"/>
      <c r="B56" s="413"/>
      <c r="C56" s="14"/>
      <c r="D56" s="1598"/>
      <c r="E56" s="1598"/>
      <c r="F56" s="1598"/>
    </row>
    <row r="57" spans="1:6" ht="15" customHeight="1">
      <c r="A57" s="413"/>
      <c r="B57" s="413"/>
      <c r="C57" s="14"/>
      <c r="D57" s="1598"/>
      <c r="E57" s="1598"/>
      <c r="F57" s="1598"/>
    </row>
    <row r="58" spans="1:6" ht="14.25">
      <c r="A58" s="413"/>
      <c r="B58" s="413"/>
      <c r="C58" s="14"/>
      <c r="D58" s="2"/>
    </row>
    <row r="59" spans="1:6" ht="14.25">
      <c r="A59" s="413"/>
      <c r="B59" s="924" t="s">
        <v>135</v>
      </c>
      <c r="C59" s="14"/>
      <c r="D59" s="1565" t="s">
        <v>2130</v>
      </c>
      <c r="E59" s="1598"/>
      <c r="F59" s="1598"/>
    </row>
    <row r="60" spans="1:6" ht="14.25">
      <c r="A60" s="413"/>
      <c r="B60" s="413"/>
      <c r="C60" s="14"/>
      <c r="D60" s="1598"/>
      <c r="E60" s="1598"/>
      <c r="F60" s="1598"/>
    </row>
    <row r="61" spans="1:6" ht="14.25">
      <c r="A61" s="413"/>
      <c r="B61" s="413"/>
      <c r="C61" s="14"/>
      <c r="D61" s="1598"/>
      <c r="E61" s="1598"/>
      <c r="F61" s="1598"/>
    </row>
    <row r="62" spans="1:6" ht="14.25">
      <c r="A62" s="413"/>
      <c r="B62" s="413"/>
      <c r="C62" s="14"/>
      <c r="D62" s="1598"/>
      <c r="E62" s="1598"/>
      <c r="F62" s="1598"/>
    </row>
    <row r="63" spans="1:6" ht="17.25" customHeight="1">
      <c r="A63" s="413"/>
      <c r="B63" s="413"/>
      <c r="C63" s="14"/>
      <c r="D63" s="1598"/>
      <c r="E63" s="1598"/>
      <c r="F63" s="1598"/>
    </row>
    <row r="64" spans="1:6" ht="14.25" customHeight="1">
      <c r="A64" s="413"/>
      <c r="B64" s="924" t="s">
        <v>1499</v>
      </c>
      <c r="C64" s="14"/>
      <c r="D64" s="1553" t="s">
        <v>1575</v>
      </c>
      <c r="E64" s="1553"/>
      <c r="F64" s="1553"/>
    </row>
    <row r="65" spans="1:6" ht="15" customHeight="1">
      <c r="A65" s="413"/>
      <c r="B65" s="413"/>
      <c r="C65" s="14"/>
      <c r="D65" s="1553"/>
      <c r="E65" s="1553"/>
      <c r="F65" s="1553"/>
    </row>
    <row r="66" spans="1:6" ht="21.6" customHeight="1">
      <c r="A66" s="413"/>
      <c r="B66" s="413"/>
      <c r="C66" s="14"/>
      <c r="D66" s="1553"/>
      <c r="E66" s="1553"/>
      <c r="F66" s="1553"/>
    </row>
    <row r="67" spans="1:6" ht="14.25">
      <c r="A67" s="413"/>
      <c r="B67" s="413"/>
      <c r="C67" s="14"/>
      <c r="D67" s="136"/>
    </row>
    <row r="68" spans="1:6" ht="14.25" customHeight="1">
      <c r="A68" s="552"/>
      <c r="B68" s="924" t="s">
        <v>1499</v>
      </c>
      <c r="D68" s="1565" t="s">
        <v>2301</v>
      </c>
      <c r="E68" s="1598"/>
      <c r="F68" s="1598"/>
    </row>
    <row r="69" spans="1:6" ht="12.75">
      <c r="D69" s="1598"/>
      <c r="E69" s="1598"/>
      <c r="F69" s="1598"/>
    </row>
    <row r="70" spans="1:6" ht="12.75">
      <c r="D70" s="1598"/>
      <c r="E70" s="1598"/>
      <c r="F70" s="1598"/>
    </row>
    <row r="71" spans="1:6" ht="14.25">
      <c r="A71" s="552"/>
      <c r="B71" s="552"/>
      <c r="D71" s="928"/>
      <c r="E71" s="1502" t="s">
        <v>2298</v>
      </c>
      <c r="F71" s="928"/>
    </row>
    <row r="72" spans="1:6" ht="14.25">
      <c r="A72" s="413"/>
      <c r="B72" s="413"/>
      <c r="C72" s="14"/>
      <c r="D72" s="136"/>
    </row>
    <row r="73" spans="1:6" ht="14.25">
      <c r="A73" s="413"/>
      <c r="B73" s="924" t="s">
        <v>135</v>
      </c>
      <c r="C73" s="14"/>
      <c r="D73" s="1598" t="s">
        <v>1684</v>
      </c>
      <c r="E73" s="1598"/>
      <c r="F73" s="1598"/>
    </row>
    <row r="74" spans="1:6" ht="12.75">
      <c r="A74" s="140"/>
      <c r="B74" s="140"/>
      <c r="C74" s="14"/>
      <c r="D74" s="1598"/>
      <c r="E74" s="1598"/>
      <c r="F74" s="1598"/>
    </row>
    <row r="75" spans="1:6" ht="12.75">
      <c r="A75" s="140"/>
      <c r="B75" s="140"/>
      <c r="C75" s="14"/>
      <c r="D75" s="1598"/>
      <c r="E75" s="1598"/>
      <c r="F75" s="1598"/>
    </row>
    <row r="76" spans="1:6" ht="12.75">
      <c r="A76" s="140"/>
      <c r="B76" s="140"/>
      <c r="C76" s="14"/>
      <c r="D76" s="282"/>
      <c r="E76" s="282"/>
      <c r="F76" s="282"/>
    </row>
    <row r="77" spans="1:6" ht="14.25">
      <c r="A77" s="413" t="s">
        <v>254</v>
      </c>
      <c r="B77" s="924" t="s">
        <v>135</v>
      </c>
      <c r="C77" s="14"/>
      <c r="D77" s="1598" t="s">
        <v>1576</v>
      </c>
      <c r="E77" s="1598"/>
      <c r="F77" s="1598"/>
    </row>
    <row r="78" spans="1:6" ht="12.75">
      <c r="A78" s="140"/>
      <c r="B78" s="140"/>
      <c r="C78" s="14"/>
      <c r="D78" s="1598"/>
      <c r="E78" s="1598"/>
      <c r="F78" s="1598"/>
    </row>
    <row r="79" spans="1:6" ht="12.75">
      <c r="A79" s="140"/>
      <c r="B79" s="140"/>
      <c r="C79" s="14"/>
      <c r="D79" s="282"/>
      <c r="E79" s="282"/>
      <c r="F79" s="282"/>
    </row>
    <row r="80" spans="1:6" ht="14.25">
      <c r="A80" s="413" t="s">
        <v>254</v>
      </c>
      <c r="B80" s="924" t="s">
        <v>135</v>
      </c>
      <c r="C80" s="14"/>
      <c r="D80" s="1598" t="s">
        <v>1577</v>
      </c>
      <c r="E80" s="1598"/>
      <c r="F80" s="1598"/>
    </row>
    <row r="81" spans="1:7" ht="12.75">
      <c r="A81" s="140"/>
      <c r="B81" s="140"/>
      <c r="C81" s="14"/>
      <c r="D81" s="1598"/>
      <c r="E81" s="1598"/>
      <c r="F81" s="1598"/>
    </row>
    <row r="82" spans="1:7" ht="12.75">
      <c r="A82" s="140"/>
      <c r="B82" s="140"/>
      <c r="C82" s="14"/>
      <c r="D82" s="1598"/>
      <c r="E82" s="1598"/>
      <c r="F82" s="1598"/>
    </row>
    <row r="83" spans="1:7" ht="12.75">
      <c r="A83" s="140"/>
      <c r="B83" s="140"/>
      <c r="C83" s="14"/>
      <c r="D83" s="403"/>
      <c r="E83" s="282"/>
      <c r="F83" s="282"/>
    </row>
    <row r="84" spans="1:7" ht="14.25">
      <c r="A84" s="413" t="s">
        <v>254</v>
      </c>
      <c r="B84" s="924" t="s">
        <v>1499</v>
      </c>
      <c r="C84" s="14"/>
      <c r="D84" s="1555" t="s">
        <v>1578</v>
      </c>
      <c r="E84" s="1555"/>
      <c r="F84" s="1555"/>
    </row>
    <row r="85" spans="1:7" ht="12.75">
      <c r="A85" s="140"/>
      <c r="B85" s="140"/>
      <c r="C85" s="14"/>
      <c r="D85" s="1555"/>
      <c r="E85" s="1555"/>
      <c r="F85" s="1555"/>
    </row>
    <row r="86" spans="1:7" ht="12.75">
      <c r="A86" s="140"/>
      <c r="B86" s="140"/>
      <c r="C86" s="14"/>
      <c r="D86" s="282"/>
      <c r="E86" s="282"/>
      <c r="F86" s="282"/>
    </row>
    <row r="87" spans="1:7" ht="12.75">
      <c r="A87" s="1563" t="s">
        <v>1503</v>
      </c>
      <c r="B87" s="1563"/>
      <c r="C87" s="1563"/>
      <c r="D87" s="1563"/>
      <c r="E87" s="1563"/>
      <c r="F87" s="1563"/>
      <c r="G87" s="1563"/>
    </row>
    <row r="88" spans="1:7" ht="12.75">
      <c r="A88" s="140"/>
      <c r="B88" s="140"/>
      <c r="C88" s="14"/>
      <c r="D88" s="282"/>
      <c r="E88" s="2"/>
      <c r="F88" s="2"/>
      <c r="G88" s="2"/>
    </row>
    <row r="89" spans="1:7" ht="13.7" customHeight="1">
      <c r="A89" s="140"/>
      <c r="B89" s="140"/>
      <c r="C89" s="900"/>
      <c r="D89" s="1566" t="s">
        <v>1504</v>
      </c>
      <c r="E89" s="1566"/>
      <c r="F89" s="1566"/>
      <c r="G89" s="2"/>
    </row>
    <row r="90" spans="1:7" ht="13.7" customHeight="1">
      <c r="A90" s="143"/>
      <c r="B90" s="143"/>
      <c r="C90" s="14"/>
      <c r="D90" s="1555" t="s">
        <v>1687</v>
      </c>
      <c r="E90" s="1555"/>
      <c r="F90" s="1555"/>
      <c r="G90" s="2"/>
    </row>
    <row r="91" spans="1:7" ht="12.75">
      <c r="A91" s="143"/>
      <c r="B91" s="143"/>
      <c r="C91" s="14"/>
      <c r="D91" s="282"/>
      <c r="E91" s="2"/>
      <c r="F91" s="2"/>
      <c r="G91" s="2"/>
    </row>
    <row r="92" spans="1:7" ht="14.25" customHeight="1">
      <c r="A92" s="413"/>
      <c r="B92" s="924" t="s">
        <v>1499</v>
      </c>
      <c r="C92" s="14"/>
      <c r="D92" s="1589" t="s">
        <v>2049</v>
      </c>
      <c r="E92" s="1589"/>
      <c r="F92" s="1589"/>
      <c r="G92" s="2"/>
    </row>
    <row r="93" spans="1:7" ht="14.45" customHeight="1">
      <c r="A93" s="413"/>
      <c r="B93" s="14"/>
      <c r="C93" s="14"/>
      <c r="D93" s="1589"/>
      <c r="E93" s="1589"/>
      <c r="F93" s="1589"/>
      <c r="G93" s="2"/>
    </row>
    <row r="94" spans="1:7" ht="14.25">
      <c r="A94" s="413"/>
      <c r="B94" s="413"/>
      <c r="C94" s="14"/>
      <c r="D94" s="1589"/>
      <c r="E94" s="1589"/>
      <c r="F94" s="1589"/>
      <c r="G94" s="2"/>
    </row>
    <row r="95" spans="1:7" ht="14.25">
      <c r="A95" s="413"/>
      <c r="B95" s="413"/>
      <c r="C95" s="14"/>
      <c r="D95" s="1589"/>
      <c r="E95" s="1589"/>
      <c r="F95" s="1589"/>
      <c r="G95" s="2"/>
    </row>
    <row r="96" spans="1:7" ht="14.25">
      <c r="A96" s="413"/>
      <c r="B96" s="413"/>
      <c r="C96" s="14"/>
      <c r="D96" s="1589"/>
      <c r="E96" s="1589"/>
      <c r="F96" s="1589"/>
      <c r="G96" s="2"/>
    </row>
    <row r="97" spans="1:7" ht="14.25">
      <c r="A97" s="413"/>
      <c r="B97" s="413"/>
      <c r="C97" s="14"/>
      <c r="D97" s="1589"/>
      <c r="E97" s="1589"/>
      <c r="F97" s="1589"/>
      <c r="G97" s="2"/>
    </row>
    <row r="98" spans="1:7" ht="14.25">
      <c r="A98" s="413"/>
      <c r="B98" s="413"/>
      <c r="C98" s="14"/>
      <c r="D98" s="1589"/>
      <c r="E98" s="1589"/>
      <c r="F98" s="1589"/>
      <c r="G98" s="2"/>
    </row>
    <row r="99" spans="1:7" ht="14.25">
      <c r="A99" s="413"/>
      <c r="B99" s="413"/>
      <c r="C99" s="14"/>
      <c r="D99" s="1589"/>
      <c r="E99" s="1589"/>
      <c r="F99" s="1589"/>
      <c r="G99" s="2"/>
    </row>
    <row r="100" spans="1:7" ht="14.25">
      <c r="A100" s="413"/>
      <c r="B100" s="413"/>
      <c r="C100" s="14"/>
      <c r="D100" s="1589"/>
      <c r="E100" s="1589"/>
      <c r="F100" s="1589"/>
      <c r="G100" s="2"/>
    </row>
    <row r="101" spans="1:7" ht="14.45" customHeight="1">
      <c r="A101" s="413"/>
      <c r="B101" s="957" t="s">
        <v>135</v>
      </c>
      <c r="C101" s="14"/>
      <c r="D101" s="1559" t="s">
        <v>2050</v>
      </c>
      <c r="E101" s="1559"/>
      <c r="F101" s="1559"/>
      <c r="G101" s="2"/>
    </row>
    <row r="102" spans="1:7" ht="14.25">
      <c r="A102" s="413"/>
      <c r="B102" s="413"/>
      <c r="C102" s="14"/>
      <c r="D102" s="1559"/>
      <c r="E102" s="1559"/>
      <c r="F102" s="1559"/>
      <c r="G102" s="2"/>
    </row>
    <row r="103" spans="1:7" ht="14.25">
      <c r="A103" s="413"/>
      <c r="B103" s="413"/>
      <c r="C103" s="14"/>
      <c r="D103" s="1559"/>
      <c r="E103" s="1559"/>
      <c r="F103" s="1559"/>
      <c r="G103" s="2"/>
    </row>
    <row r="104" spans="1:7" ht="14.25">
      <c r="A104" s="413"/>
      <c r="B104" s="413"/>
      <c r="C104" s="14"/>
      <c r="D104" s="1559"/>
      <c r="E104" s="1559"/>
      <c r="F104" s="1559"/>
      <c r="G104" s="2"/>
    </row>
    <row r="105" spans="1:7" ht="14.25">
      <c r="A105" s="413"/>
      <c r="B105" s="413"/>
      <c r="C105" s="14"/>
      <c r="D105" s="1559"/>
      <c r="E105" s="1559"/>
      <c r="F105" s="1559"/>
      <c r="G105" s="2"/>
    </row>
    <row r="106" spans="1:7" ht="14.25">
      <c r="A106" s="413"/>
      <c r="B106" s="413"/>
      <c r="C106" s="14"/>
      <c r="D106" s="1559"/>
      <c r="E106" s="1559"/>
      <c r="F106" s="1559"/>
      <c r="G106" s="2"/>
    </row>
    <row r="107" spans="1:7" ht="14.25">
      <c r="A107" s="413"/>
      <c r="B107" s="413"/>
      <c r="C107" s="14"/>
      <c r="D107" s="1559"/>
      <c r="E107" s="1559"/>
      <c r="F107" s="1559"/>
      <c r="G107" s="2"/>
    </row>
    <row r="108" spans="1:7" ht="14.25">
      <c r="A108" s="413"/>
      <c r="B108" s="413"/>
      <c r="C108" s="14"/>
      <c r="D108" s="1559"/>
      <c r="E108" s="1559"/>
      <c r="F108" s="1559"/>
      <c r="G108" s="2"/>
    </row>
    <row r="109" spans="1:7" ht="14.25">
      <c r="A109" s="413"/>
      <c r="B109" s="413"/>
      <c r="C109" s="14"/>
      <c r="D109" s="1559"/>
      <c r="E109" s="1559"/>
      <c r="F109" s="1559"/>
      <c r="G109" s="2"/>
    </row>
    <row r="110" spans="1:7" ht="14.25">
      <c r="A110" s="413"/>
      <c r="B110" s="413"/>
      <c r="C110" s="14"/>
      <c r="D110" s="1559"/>
      <c r="E110" s="1559"/>
      <c r="F110" s="1559"/>
      <c r="G110" s="2"/>
    </row>
    <row r="111" spans="1:7" ht="14.25">
      <c r="A111" s="413"/>
      <c r="B111" s="413"/>
      <c r="C111" s="14"/>
      <c r="D111" s="1559"/>
      <c r="E111" s="1559"/>
      <c r="F111" s="1559"/>
      <c r="G111" s="2"/>
    </row>
    <row r="112" spans="1:7" ht="14.25">
      <c r="A112" s="413"/>
      <c r="B112" s="413"/>
      <c r="C112" s="14"/>
      <c r="D112" s="1559"/>
      <c r="E112" s="1559"/>
      <c r="F112" s="1559"/>
      <c r="G112" s="2"/>
    </row>
    <row r="113" spans="1:7" ht="14.25">
      <c r="A113" s="413"/>
      <c r="B113" s="413"/>
      <c r="C113" s="14"/>
      <c r="D113" s="1559"/>
      <c r="E113" s="1559"/>
      <c r="F113" s="1559"/>
      <c r="G113" s="2"/>
    </row>
    <row r="114" spans="1:7" ht="14.25">
      <c r="A114" s="413"/>
      <c r="B114" s="957" t="s">
        <v>135</v>
      </c>
      <c r="C114" s="14"/>
      <c r="D114" s="1555" t="s">
        <v>1688</v>
      </c>
      <c r="E114" s="1555"/>
      <c r="F114" s="1555"/>
      <c r="G114" s="2"/>
    </row>
    <row r="115" spans="1:7" ht="14.25">
      <c r="A115" s="413"/>
      <c r="B115" s="413"/>
      <c r="C115" s="14"/>
      <c r="D115" s="1555"/>
      <c r="E115" s="1555"/>
      <c r="F115" s="1555"/>
      <c r="G115" s="2"/>
    </row>
    <row r="116" spans="1:7" ht="14.25">
      <c r="A116" s="413"/>
      <c r="B116" s="413"/>
      <c r="C116" s="14"/>
      <c r="D116" s="1555"/>
      <c r="E116" s="1555"/>
      <c r="F116" s="1555"/>
      <c r="G116" s="2"/>
    </row>
    <row r="117" spans="1:7" ht="14.25">
      <c r="A117" s="413"/>
      <c r="B117" s="413"/>
      <c r="C117" s="14"/>
      <c r="D117" s="1555"/>
      <c r="E117" s="1555"/>
      <c r="F117" s="1555"/>
      <c r="G117" s="2"/>
    </row>
    <row r="118" spans="1:7" ht="14.25">
      <c r="A118" s="413"/>
      <c r="B118" s="413"/>
      <c r="C118" s="14"/>
      <c r="D118" s="1555"/>
      <c r="E118" s="1555"/>
      <c r="F118" s="1555"/>
      <c r="G118" s="2"/>
    </row>
    <row r="119" spans="1:7" ht="14.25">
      <c r="A119" s="413"/>
      <c r="B119" s="413"/>
      <c r="C119" s="14"/>
      <c r="D119" s="1555"/>
      <c r="E119" s="1555"/>
      <c r="F119" s="1555"/>
      <c r="G119" s="2"/>
    </row>
    <row r="120" spans="1:7" ht="14.25">
      <c r="A120" s="413"/>
      <c r="B120" s="413"/>
      <c r="C120" s="14"/>
      <c r="D120" s="1555"/>
      <c r="E120" s="1555"/>
      <c r="F120" s="1555"/>
      <c r="G120" s="2"/>
    </row>
    <row r="121" spans="1:7" ht="14.25">
      <c r="A121" s="413"/>
      <c r="B121" s="413"/>
      <c r="C121" s="14"/>
      <c r="D121" s="1555"/>
      <c r="E121" s="1555"/>
      <c r="F121" s="1555"/>
      <c r="G121" s="2"/>
    </row>
    <row r="122" spans="1:7" ht="12.75" customHeight="1">
      <c r="A122" s="413"/>
      <c r="B122" s="924" t="s">
        <v>1499</v>
      </c>
      <c r="C122" s="14"/>
      <c r="D122" s="1555" t="s">
        <v>1689</v>
      </c>
      <c r="E122" s="1555"/>
      <c r="F122" s="1555"/>
    </row>
    <row r="123" spans="1:7" ht="12.75">
      <c r="A123" s="140"/>
      <c r="B123" s="140"/>
      <c r="C123" s="14"/>
      <c r="D123" s="1555"/>
      <c r="E123" s="1555"/>
      <c r="F123" s="1555"/>
    </row>
    <row r="124" spans="1:7" ht="12.75">
      <c r="A124" s="140"/>
      <c r="B124" s="140"/>
      <c r="C124" s="14"/>
      <c r="D124" s="1555"/>
      <c r="E124" s="1555"/>
      <c r="F124" s="1555"/>
    </row>
    <row r="125" spans="1:7" ht="12.75">
      <c r="A125" s="140"/>
      <c r="B125" s="140"/>
      <c r="C125" s="14"/>
      <c r="D125" s="1555"/>
      <c r="E125" s="1555"/>
      <c r="F125" s="1555"/>
    </row>
    <row r="126" spans="1:7" ht="26.85" customHeight="1">
      <c r="A126" s="140"/>
      <c r="B126" s="140"/>
      <c r="C126" s="14"/>
      <c r="D126" s="1555"/>
      <c r="E126" s="1555"/>
      <c r="F126" s="1555"/>
    </row>
    <row r="127" spans="1:7" ht="12.75">
      <c r="A127" s="140"/>
      <c r="B127" s="140"/>
      <c r="C127" s="14"/>
      <c r="D127" s="282"/>
      <c r="E127" s="282"/>
      <c r="F127" s="282"/>
    </row>
    <row r="128" spans="1:7" ht="14.25">
      <c r="A128" s="413"/>
      <c r="B128" s="924" t="s">
        <v>1499</v>
      </c>
      <c r="C128" s="14"/>
      <c r="D128" s="1598" t="s">
        <v>1690</v>
      </c>
      <c r="E128" s="1598"/>
      <c r="F128" s="1598"/>
    </row>
    <row r="129" spans="1:7" s="497" customFormat="1" ht="14.1" customHeight="1">
      <c r="A129" s="487"/>
      <c r="B129" s="487"/>
      <c r="C129" s="488"/>
      <c r="D129" s="1598"/>
      <c r="E129" s="1598"/>
      <c r="F129" s="1598"/>
      <c r="G129" s="558"/>
    </row>
    <row r="130" spans="1:7" ht="14.1" customHeight="1">
      <c r="A130" s="140"/>
      <c r="B130" s="140"/>
      <c r="C130" s="14"/>
      <c r="D130" s="1598"/>
      <c r="E130" s="1598"/>
      <c r="F130" s="1598"/>
    </row>
    <row r="131" spans="1:7" ht="14.1" customHeight="1">
      <c r="A131" s="140"/>
      <c r="B131" s="140"/>
      <c r="C131" s="14"/>
      <c r="D131" s="1598"/>
      <c r="E131" s="1598"/>
      <c r="F131" s="1598"/>
    </row>
    <row r="132" spans="1:7" ht="14.1" customHeight="1">
      <c r="A132" s="140"/>
      <c r="B132" s="140"/>
      <c r="C132" s="14"/>
      <c r="D132" s="1598"/>
      <c r="E132" s="1598"/>
      <c r="F132" s="1598"/>
    </row>
    <row r="133" spans="1:7" ht="14.1" customHeight="1">
      <c r="A133" s="140"/>
      <c r="B133" s="140"/>
      <c r="C133" s="14"/>
      <c r="D133" s="1598"/>
      <c r="E133" s="1598"/>
      <c r="F133" s="1598"/>
    </row>
    <row r="134" spans="1:7" ht="14.1" customHeight="1">
      <c r="A134" s="958"/>
      <c r="B134" s="958"/>
      <c r="C134" s="14"/>
      <c r="D134" s="1598"/>
      <c r="E134" s="1598"/>
      <c r="F134" s="1598"/>
      <c r="G134" s="2"/>
    </row>
    <row r="135" spans="1:7" ht="14.1" customHeight="1">
      <c r="A135" s="958"/>
      <c r="B135" s="958"/>
      <c r="C135" s="14"/>
      <c r="D135" s="1598"/>
      <c r="E135" s="1598"/>
      <c r="F135" s="1598"/>
      <c r="G135" s="2"/>
    </row>
    <row r="136" spans="1:7" ht="14.1" customHeight="1">
      <c r="A136" s="958"/>
      <c r="B136" s="958"/>
      <c r="C136" s="14"/>
      <c r="D136" s="1598"/>
      <c r="E136" s="1598"/>
      <c r="F136" s="1598"/>
      <c r="G136" s="2"/>
    </row>
    <row r="137" spans="1:7" ht="14.1" customHeight="1">
      <c r="A137" s="958"/>
      <c r="B137" s="958"/>
      <c r="C137" s="14"/>
      <c r="D137" s="1598"/>
      <c r="E137" s="1598"/>
      <c r="F137" s="1598"/>
      <c r="G137" s="2"/>
    </row>
    <row r="138" spans="1:7" ht="17.25" customHeight="1">
      <c r="A138" s="958"/>
      <c r="B138" s="958"/>
      <c r="C138" s="14"/>
      <c r="D138" s="1598"/>
      <c r="E138" s="1598"/>
      <c r="F138" s="1598"/>
      <c r="G138" s="2"/>
    </row>
    <row r="139" spans="1:7" ht="25.5" hidden="1" customHeight="1">
      <c r="A139" s="958"/>
      <c r="B139" s="958"/>
      <c r="C139" s="14"/>
      <c r="D139" s="1598"/>
      <c r="E139" s="1598"/>
      <c r="F139" s="1598"/>
      <c r="G139" s="2"/>
    </row>
    <row r="140" spans="1:7" ht="14.1" customHeight="1">
      <c r="A140" s="958"/>
      <c r="B140" s="958"/>
      <c r="C140" s="14"/>
      <c r="D140" s="282"/>
      <c r="E140" s="282"/>
      <c r="F140" s="282"/>
      <c r="G140" s="2"/>
    </row>
    <row r="141" spans="1:7" ht="14.1" customHeight="1">
      <c r="A141" s="140"/>
      <c r="B141" s="924" t="s">
        <v>135</v>
      </c>
      <c r="C141" s="14"/>
      <c r="D141" s="1589" t="s">
        <v>1895</v>
      </c>
      <c r="E141" s="1555"/>
      <c r="F141" s="1555"/>
      <c r="G141" s="2"/>
    </row>
    <row r="142" spans="1:7" ht="14.1" customHeight="1">
      <c r="A142" s="140"/>
      <c r="B142" s="140"/>
      <c r="C142" s="14"/>
      <c r="D142" s="1555"/>
      <c r="E142" s="1555"/>
      <c r="F142" s="1555"/>
      <c r="G142" s="2"/>
    </row>
    <row r="143" spans="1:7" ht="14.1" customHeight="1">
      <c r="A143" s="140"/>
      <c r="B143" s="140"/>
      <c r="C143" s="14"/>
      <c r="D143" s="1555"/>
      <c r="E143" s="1555"/>
      <c r="F143" s="1555"/>
      <c r="G143" s="2"/>
    </row>
    <row r="144" spans="1:7" ht="14.1" customHeight="1">
      <c r="A144" s="150"/>
      <c r="B144" s="150"/>
      <c r="D144" s="1555"/>
      <c r="E144" s="1555"/>
      <c r="F144" s="1555"/>
      <c r="G144" s="2"/>
    </row>
    <row r="145" spans="1:7" ht="14.1" customHeight="1">
      <c r="A145" s="140"/>
      <c r="B145" s="140"/>
      <c r="C145" s="14"/>
      <c r="D145" s="1555"/>
      <c r="E145" s="1555"/>
      <c r="F145" s="1555"/>
      <c r="G145" s="2"/>
    </row>
    <row r="146" spans="1:7" ht="14.1" customHeight="1">
      <c r="A146" s="33"/>
      <c r="B146" s="33"/>
      <c r="C146" s="14"/>
      <c r="D146" s="1555"/>
      <c r="E146" s="1555"/>
      <c r="F146" s="1555"/>
      <c r="G146" s="2"/>
    </row>
    <row r="147" spans="1:7" ht="14.1" customHeight="1">
      <c r="A147" s="33"/>
      <c r="B147" s="33"/>
      <c r="C147" s="14"/>
      <c r="D147" s="1555"/>
      <c r="E147" s="1555"/>
      <c r="F147" s="1555"/>
      <c r="G147" s="2"/>
    </row>
    <row r="148" spans="1:7" ht="14.1" customHeight="1">
      <c r="A148" s="959"/>
      <c r="B148" s="959"/>
      <c r="C148" s="14"/>
      <c r="D148" s="1555"/>
      <c r="E148" s="1555"/>
      <c r="F148" s="1555"/>
      <c r="G148" s="2"/>
    </row>
    <row r="149" spans="1:7" ht="14.1" customHeight="1">
      <c r="A149" s="959"/>
      <c r="B149" s="959"/>
      <c r="C149" s="14"/>
      <c r="D149" s="1555"/>
      <c r="E149" s="1555"/>
      <c r="F149" s="1555"/>
      <c r="G149" s="2"/>
    </row>
    <row r="150" spans="1:7" ht="14.1" customHeight="1">
      <c r="A150" s="959"/>
      <c r="B150" s="959"/>
      <c r="C150" s="14"/>
      <c r="D150" s="1555"/>
      <c r="E150" s="1555"/>
      <c r="F150" s="1555"/>
      <c r="G150" s="2"/>
    </row>
    <row r="151" spans="1:7" ht="14.1" customHeight="1">
      <c r="A151" s="1063"/>
      <c r="B151" s="1063"/>
      <c r="C151" s="14"/>
      <c r="D151" s="1555"/>
      <c r="E151" s="1555"/>
      <c r="F151" s="1555"/>
      <c r="G151" s="2"/>
    </row>
    <row r="152" spans="1:7" ht="14.1" customHeight="1">
      <c r="A152" s="1063"/>
      <c r="B152" s="1063"/>
      <c r="C152" s="14"/>
      <c r="D152" s="1555"/>
      <c r="E152" s="1555"/>
      <c r="F152" s="1555"/>
      <c r="G152" s="2"/>
    </row>
    <row r="153" spans="1:7" ht="14.1" customHeight="1">
      <c r="A153" s="959"/>
      <c r="B153" s="959"/>
      <c r="C153" s="14"/>
      <c r="D153" s="1555"/>
      <c r="E153" s="1555"/>
      <c r="F153" s="1555"/>
      <c r="G153" s="2"/>
    </row>
    <row r="154" spans="1:7" ht="14.1" customHeight="1">
      <c r="A154" s="959"/>
      <c r="B154" s="959"/>
      <c r="C154" s="14"/>
      <c r="D154" s="1555"/>
      <c r="E154" s="1555"/>
      <c r="F154" s="1555"/>
      <c r="G154" s="2"/>
    </row>
    <row r="155" spans="1:7" ht="14.1" customHeight="1">
      <c r="A155" s="959"/>
      <c r="B155" s="959"/>
      <c r="C155" s="14"/>
      <c r="D155" s="1555"/>
      <c r="E155" s="1555"/>
      <c r="F155" s="1555"/>
      <c r="G155" s="2"/>
    </row>
    <row r="156" spans="1:7" ht="14.1" customHeight="1">
      <c r="A156" s="959"/>
      <c r="B156" s="959"/>
      <c r="C156" s="14"/>
      <c r="D156" s="1555"/>
      <c r="E156" s="1555"/>
      <c r="F156" s="1555"/>
      <c r="G156" s="2"/>
    </row>
    <row r="157" spans="1:7" ht="14.1" customHeight="1">
      <c r="A157" s="959"/>
      <c r="B157" s="959"/>
      <c r="C157" s="14"/>
      <c r="D157" s="1555"/>
      <c r="E157" s="1555"/>
      <c r="F157" s="1555"/>
      <c r="G157" s="2"/>
    </row>
    <row r="158" spans="1:7" ht="14.1" customHeight="1">
      <c r="A158" s="959"/>
      <c r="B158" s="959"/>
      <c r="C158" s="14"/>
      <c r="D158" s="1555"/>
      <c r="E158" s="1555"/>
      <c r="F158" s="1555"/>
      <c r="G158" s="2"/>
    </row>
    <row r="159" spans="1:7" ht="14.1" customHeight="1">
      <c r="A159" s="1069"/>
      <c r="B159" s="1069"/>
      <c r="C159" s="14"/>
      <c r="D159" s="1628" t="s">
        <v>1896</v>
      </c>
      <c r="E159" s="1628"/>
      <c r="F159" s="1628"/>
      <c r="G159" s="2"/>
    </row>
    <row r="160" spans="1:7" ht="14.1" customHeight="1">
      <c r="A160" s="959"/>
      <c r="B160" s="959"/>
      <c r="C160" s="14"/>
      <c r="D160" s="955"/>
      <c r="E160" s="282"/>
      <c r="F160" s="282"/>
      <c r="G160" s="2"/>
    </row>
    <row r="161" spans="1:7" ht="14.1" customHeight="1">
      <c r="A161" s="413"/>
      <c r="B161" s="924" t="s">
        <v>1499</v>
      </c>
      <c r="C161" s="14"/>
      <c r="D161" s="1630" t="s">
        <v>1926</v>
      </c>
      <c r="E161" s="1631"/>
      <c r="F161" s="1631"/>
      <c r="G161" s="2"/>
    </row>
    <row r="162" spans="1:7" ht="14.1" customHeight="1">
      <c r="A162" s="413"/>
      <c r="B162" s="1080"/>
      <c r="C162" s="14"/>
      <c r="D162" s="1631"/>
      <c r="E162" s="1631"/>
      <c r="F162" s="1631"/>
      <c r="G162" s="2"/>
    </row>
    <row r="163" spans="1:7" ht="14.1" customHeight="1">
      <c r="A163" s="33"/>
      <c r="B163" s="33"/>
      <c r="C163" s="14"/>
      <c r="D163" s="1631"/>
      <c r="E163" s="1631"/>
      <c r="F163" s="1631"/>
      <c r="G163" s="2"/>
    </row>
    <row r="164" spans="1:7" ht="14.1" customHeight="1">
      <c r="A164" s="33"/>
      <c r="B164" s="33"/>
      <c r="C164" s="14"/>
      <c r="D164" s="287"/>
      <c r="E164" s="282"/>
      <c r="F164" s="282"/>
      <c r="G164" s="2"/>
    </row>
    <row r="165" spans="1:7" ht="14.1" customHeight="1">
      <c r="A165" s="413"/>
      <c r="B165" s="924" t="s">
        <v>1499</v>
      </c>
      <c r="C165" s="14"/>
      <c r="D165" s="1632" t="s">
        <v>1691</v>
      </c>
      <c r="E165" s="1632"/>
      <c r="F165" s="1632"/>
      <c r="G165" s="2"/>
    </row>
    <row r="166" spans="1:7" ht="14.1" customHeight="1">
      <c r="A166" s="33"/>
      <c r="B166" s="33"/>
      <c r="C166" s="14"/>
      <c r="D166" s="1632"/>
      <c r="E166" s="1632"/>
      <c r="F166" s="1632"/>
    </row>
    <row r="167" spans="1:7" ht="14.1" customHeight="1">
      <c r="A167" s="33"/>
      <c r="B167" s="33"/>
      <c r="C167" s="14"/>
      <c r="D167" s="1632"/>
      <c r="E167" s="1632"/>
      <c r="F167" s="1632"/>
    </row>
    <row r="168" spans="1:7" ht="14.1" customHeight="1">
      <c r="A168" s="33"/>
      <c r="B168" s="33"/>
      <c r="C168" s="14"/>
      <c r="D168" s="1632"/>
      <c r="E168" s="1632"/>
      <c r="F168" s="1632"/>
    </row>
    <row r="169" spans="1:7" ht="14.1" customHeight="1">
      <c r="A169" s="33"/>
      <c r="B169" s="33"/>
      <c r="C169" s="14"/>
      <c r="D169" s="287"/>
      <c r="E169" s="282"/>
      <c r="F169" s="282"/>
    </row>
    <row r="170" spans="1:7" ht="14.1" customHeight="1">
      <c r="A170" s="574"/>
      <c r="B170" s="924" t="s">
        <v>135</v>
      </c>
      <c r="C170" s="573"/>
      <c r="D170" s="1624" t="s">
        <v>1692</v>
      </c>
      <c r="E170" s="1624"/>
      <c r="F170" s="1624"/>
      <c r="G170" s="692"/>
    </row>
    <row r="171" spans="1:7" ht="14.1" customHeight="1">
      <c r="A171" s="574"/>
      <c r="B171" s="574"/>
      <c r="C171" s="573"/>
      <c r="D171" s="1624"/>
      <c r="E171" s="1624"/>
      <c r="F171" s="1624"/>
      <c r="G171" s="692"/>
    </row>
    <row r="172" spans="1:7" ht="14.1" customHeight="1">
      <c r="A172" s="574"/>
      <c r="B172" s="574"/>
      <c r="C172" s="573"/>
      <c r="D172" s="1624"/>
      <c r="E172" s="1624"/>
      <c r="F172" s="1624"/>
      <c r="G172" s="692"/>
    </row>
    <row r="173" spans="1:7" ht="12.75">
      <c r="A173" s="574"/>
      <c r="B173" s="574"/>
      <c r="C173" s="573"/>
      <c r="D173" s="576"/>
      <c r="E173" s="564"/>
      <c r="F173" s="564"/>
      <c r="G173" s="692"/>
    </row>
    <row r="174" spans="1:7" ht="12.75">
      <c r="A174" s="1563" t="s">
        <v>1506</v>
      </c>
      <c r="B174" s="1563"/>
      <c r="C174" s="1563"/>
      <c r="D174" s="1563"/>
      <c r="E174" s="1563"/>
      <c r="F174" s="1563"/>
      <c r="G174" s="1563"/>
    </row>
    <row r="175" spans="1:7" ht="12.75">
      <c r="A175" s="140"/>
      <c r="B175" s="140"/>
      <c r="C175" s="14"/>
      <c r="D175" s="287"/>
      <c r="E175" s="282"/>
      <c r="F175" s="282"/>
    </row>
    <row r="176" spans="1:7" ht="12.75">
      <c r="A176" s="140"/>
      <c r="B176" s="140"/>
      <c r="C176" s="900"/>
      <c r="D176" s="1619" t="s">
        <v>1505</v>
      </c>
      <c r="E176" s="1619"/>
      <c r="F176" s="1619"/>
    </row>
    <row r="177" spans="1:7" ht="12.75">
      <c r="A177" s="414"/>
      <c r="B177" s="414"/>
      <c r="C177" s="298"/>
      <c r="D177" s="1625" t="s">
        <v>1540</v>
      </c>
      <c r="E177" s="1625"/>
      <c r="F177" s="1625"/>
    </row>
    <row r="178" spans="1:7" ht="12.75">
      <c r="A178" s="415"/>
      <c r="B178" s="415"/>
      <c r="C178" s="299"/>
      <c r="D178" s="282"/>
      <c r="E178" s="282"/>
      <c r="F178" s="282"/>
    </row>
    <row r="179" spans="1:7" ht="14.25">
      <c r="A179" s="413"/>
      <c r="B179" s="924" t="s">
        <v>135</v>
      </c>
      <c r="C179" s="302"/>
      <c r="D179" s="1626" t="s">
        <v>1898</v>
      </c>
      <c r="E179" s="1610"/>
      <c r="F179" s="1610"/>
      <c r="G179" s="288"/>
    </row>
    <row r="180" spans="1:7" ht="14.25">
      <c r="A180" s="413"/>
      <c r="B180" s="417"/>
      <c r="C180" s="302"/>
      <c r="D180" s="1243"/>
      <c r="E180" s="1242"/>
      <c r="F180" s="1242"/>
      <c r="G180" s="288"/>
    </row>
    <row r="181" spans="1:7" ht="14.25">
      <c r="A181" s="413"/>
      <c r="B181" s="924" t="s">
        <v>135</v>
      </c>
      <c r="C181" s="302"/>
      <c r="D181" s="1610" t="s">
        <v>1693</v>
      </c>
      <c r="E181" s="1610"/>
      <c r="F181" s="1610"/>
      <c r="G181" s="288"/>
    </row>
    <row r="182" spans="1:7" ht="14.25">
      <c r="A182" s="413"/>
      <c r="B182" s="417"/>
      <c r="C182" s="302"/>
      <c r="D182" s="1242"/>
      <c r="E182" s="1242"/>
      <c r="F182" s="1242"/>
      <c r="G182" s="288"/>
    </row>
    <row r="183" spans="1:7" ht="14.25">
      <c r="A183" s="413"/>
      <c r="B183" s="1244" t="s">
        <v>135</v>
      </c>
      <c r="C183" s="302"/>
      <c r="D183" s="1629" t="s">
        <v>1981</v>
      </c>
      <c r="E183" s="1629"/>
      <c r="F183" s="1629"/>
      <c r="G183" s="288"/>
    </row>
    <row r="184" spans="1:7" ht="13.7" customHeight="1">
      <c r="A184" s="413"/>
      <c r="B184" s="417"/>
      <c r="C184" s="302"/>
      <c r="D184" s="1246" t="s">
        <v>983</v>
      </c>
      <c r="E184" s="1524" t="s">
        <v>1983</v>
      </c>
      <c r="F184" s="1524"/>
      <c r="G184" s="288"/>
    </row>
    <row r="185" spans="1:7" ht="14.25">
      <c r="A185" s="413"/>
      <c r="B185" s="417"/>
      <c r="C185" s="302"/>
      <c r="D185" s="1245"/>
      <c r="E185" s="1524"/>
      <c r="F185" s="1524"/>
      <c r="G185" s="288"/>
    </row>
    <row r="186" spans="1:7" ht="14.25">
      <c r="A186" s="413"/>
      <c r="B186" s="417"/>
      <c r="C186" s="302"/>
      <c r="D186" s="1245"/>
      <c r="E186" s="1524"/>
      <c r="F186" s="1524"/>
      <c r="G186" s="288"/>
    </row>
    <row r="187" spans="1:7" ht="14.25">
      <c r="A187" s="413"/>
      <c r="B187" s="417"/>
      <c r="C187" s="302"/>
      <c r="D187" s="2"/>
      <c r="E187" s="1524"/>
      <c r="F187" s="1524"/>
      <c r="G187" s="288"/>
    </row>
    <row r="188" spans="1:7" ht="13.7" customHeight="1">
      <c r="A188" s="413"/>
      <c r="B188" s="417"/>
      <c r="C188" s="302"/>
      <c r="D188" s="1245" t="s">
        <v>984</v>
      </c>
      <c r="E188" s="1589" t="s">
        <v>1982</v>
      </c>
      <c r="F188" s="1589"/>
      <c r="G188" s="288"/>
    </row>
    <row r="189" spans="1:7" ht="13.7" customHeight="1">
      <c r="A189" s="413"/>
      <c r="B189" s="417"/>
      <c r="C189" s="302"/>
      <c r="D189" s="1245"/>
      <c r="E189" s="1589"/>
      <c r="F189" s="1589"/>
      <c r="G189" s="288"/>
    </row>
    <row r="190" spans="1:7" ht="13.7" customHeight="1">
      <c r="A190" s="413"/>
      <c r="B190" s="417"/>
      <c r="C190" s="302"/>
      <c r="D190" s="1245"/>
      <c r="E190" s="1589"/>
      <c r="F190" s="1589"/>
      <c r="G190" s="288"/>
    </row>
    <row r="191" spans="1:7" ht="13.7" customHeight="1">
      <c r="A191" s="413"/>
      <c r="B191" s="417"/>
      <c r="C191" s="302"/>
      <c r="D191" s="1245"/>
      <c r="E191" s="1589"/>
      <c r="F191" s="1589"/>
      <c r="G191" s="288"/>
    </row>
    <row r="192" spans="1:7" ht="13.7" customHeight="1">
      <c r="A192" s="413"/>
      <c r="B192" s="417"/>
      <c r="C192" s="302"/>
      <c r="D192" s="1245"/>
      <c r="E192" s="1589"/>
      <c r="F192" s="1589"/>
      <c r="G192" s="288"/>
    </row>
    <row r="193" spans="1:7" ht="14.25">
      <c r="A193" s="413"/>
      <c r="B193" s="417"/>
      <c r="C193" s="302"/>
      <c r="D193" s="2"/>
      <c r="E193" s="1589"/>
      <c r="F193" s="1589"/>
      <c r="G193" s="288"/>
    </row>
    <row r="194" spans="1:7" ht="14.25">
      <c r="A194" s="413"/>
      <c r="B194" s="417"/>
      <c r="C194" s="302"/>
      <c r="D194" s="2"/>
      <c r="E194" s="1589"/>
      <c r="F194" s="1589"/>
      <c r="G194" s="288"/>
    </row>
    <row r="195" spans="1:7" ht="12.75">
      <c r="A195" s="417"/>
      <c r="B195" s="417"/>
      <c r="C195" s="302"/>
      <c r="D195" s="282"/>
      <c r="E195" s="283"/>
      <c r="F195" s="283"/>
      <c r="G195" s="288"/>
    </row>
    <row r="196" spans="1:7" ht="14.25">
      <c r="A196" s="413"/>
      <c r="B196" s="924" t="s">
        <v>1499</v>
      </c>
      <c r="C196" s="302"/>
      <c r="D196" s="1531" t="s">
        <v>1694</v>
      </c>
      <c r="E196" s="1531"/>
      <c r="F196" s="1531"/>
      <c r="G196" s="288"/>
    </row>
    <row r="197" spans="1:7" ht="14.25">
      <c r="A197" s="413"/>
      <c r="B197" s="413"/>
      <c r="C197" s="302"/>
      <c r="D197" s="1531"/>
      <c r="E197" s="1531"/>
      <c r="F197" s="1531"/>
      <c r="G197" s="288"/>
    </row>
    <row r="198" spans="1:7" ht="14.25">
      <c r="A198" s="413"/>
      <c r="B198" s="413"/>
      <c r="C198" s="302"/>
      <c r="D198" s="1531"/>
      <c r="E198" s="1531"/>
      <c r="F198" s="1531"/>
      <c r="G198" s="288"/>
    </row>
    <row r="199" spans="1:7" ht="14.25">
      <c r="A199" s="413"/>
      <c r="B199" s="413"/>
      <c r="C199" s="302"/>
      <c r="D199" s="1531"/>
      <c r="E199" s="1531"/>
      <c r="F199" s="1531"/>
      <c r="G199" s="288"/>
    </row>
    <row r="200" spans="1:7" ht="12.75">
      <c r="A200" s="417"/>
      <c r="B200" s="417"/>
      <c r="C200" s="302"/>
      <c r="D200" s="1628" t="s">
        <v>2334</v>
      </c>
      <c r="E200" s="1628"/>
      <c r="F200" s="1628"/>
      <c r="G200" s="288"/>
    </row>
    <row r="201" spans="1:7" ht="12.75">
      <c r="A201" s="417"/>
      <c r="B201" s="417"/>
      <c r="C201" s="302"/>
      <c r="D201" s="961"/>
      <c r="E201" s="961"/>
      <c r="F201" s="961"/>
      <c r="G201" s="288"/>
    </row>
    <row r="202" spans="1:7" ht="14.25">
      <c r="A202" s="413"/>
      <c r="B202" s="924" t="s">
        <v>135</v>
      </c>
      <c r="C202" s="302"/>
      <c r="D202" s="1627" t="s">
        <v>1695</v>
      </c>
      <c r="E202" s="1627"/>
      <c r="F202" s="1627"/>
      <c r="G202" s="288"/>
    </row>
    <row r="203" spans="1:7" ht="12.75">
      <c r="A203" s="417"/>
      <c r="B203" s="417"/>
      <c r="C203" s="302"/>
      <c r="D203" s="283"/>
      <c r="E203" s="283"/>
      <c r="F203" s="283"/>
      <c r="G203" s="288"/>
    </row>
    <row r="204" spans="1:7" ht="12.75">
      <c r="A204" s="1563" t="s">
        <v>1508</v>
      </c>
      <c r="B204" s="1563"/>
      <c r="C204" s="1563"/>
      <c r="D204" s="1563"/>
      <c r="E204" s="1563"/>
      <c r="F204" s="1563"/>
      <c r="G204" s="1563"/>
    </row>
    <row r="205" spans="1:7" ht="12.75">
      <c r="A205" s="417"/>
      <c r="B205" s="417"/>
      <c r="C205" s="302"/>
      <c r="D205" s="282"/>
      <c r="E205" s="283"/>
      <c r="F205" s="283"/>
      <c r="G205" s="288"/>
    </row>
    <row r="206" spans="1:7" ht="12.75">
      <c r="A206" s="140"/>
      <c r="B206" s="140"/>
      <c r="C206" s="901"/>
      <c r="D206" s="1579" t="s">
        <v>1507</v>
      </c>
      <c r="E206" s="1579"/>
      <c r="F206" s="1579"/>
      <c r="G206" s="288"/>
    </row>
    <row r="207" spans="1:7" ht="12.75">
      <c r="A207" s="902"/>
      <c r="B207" s="902"/>
      <c r="C207" s="901"/>
      <c r="D207" s="1579" t="s">
        <v>759</v>
      </c>
      <c r="E207" s="1579"/>
      <c r="F207" s="1579"/>
      <c r="G207" s="288"/>
    </row>
    <row r="208" spans="1:7" ht="12.75">
      <c r="A208" s="414"/>
      <c r="B208" s="414"/>
      <c r="C208" s="298"/>
      <c r="D208" s="1610" t="s">
        <v>1541</v>
      </c>
      <c r="E208" s="1610"/>
      <c r="F208" s="1610"/>
      <c r="G208" s="288"/>
    </row>
    <row r="209" spans="1:7" ht="12.75">
      <c r="A209" s="414"/>
      <c r="B209" s="414"/>
      <c r="C209" s="298"/>
      <c r="D209" s="283"/>
      <c r="E209" s="283"/>
      <c r="F209" s="283"/>
      <c r="G209" s="288"/>
    </row>
    <row r="210" spans="1:7" ht="12.75">
      <c r="A210" s="414"/>
      <c r="B210" s="414"/>
      <c r="C210" s="298"/>
      <c r="D210" s="1586" t="s">
        <v>1551</v>
      </c>
      <c r="E210" s="1586"/>
      <c r="F210" s="1586"/>
      <c r="G210" s="288"/>
    </row>
    <row r="211" spans="1:7" ht="12.75">
      <c r="A211" s="414"/>
      <c r="B211" s="414"/>
      <c r="C211" s="298"/>
      <c r="D211" s="1586"/>
      <c r="E211" s="1586"/>
      <c r="F211" s="1586"/>
      <c r="G211" s="288"/>
    </row>
    <row r="212" spans="1:7" ht="12.75">
      <c r="A212" s="414"/>
      <c r="B212" s="414"/>
      <c r="C212" s="298"/>
      <c r="D212" s="1586"/>
      <c r="E212" s="1586"/>
      <c r="F212" s="1586"/>
      <c r="G212" s="288"/>
    </row>
    <row r="213" spans="1:7" ht="12.75">
      <c r="A213" s="414"/>
      <c r="B213" s="414"/>
      <c r="C213" s="298"/>
      <c r="D213" s="1586"/>
      <c r="E213" s="1586"/>
      <c r="F213" s="1586"/>
      <c r="G213" s="288"/>
    </row>
    <row r="214" spans="1:7" ht="12.75">
      <c r="A214" s="414"/>
      <c r="B214" s="414"/>
      <c r="C214" s="298"/>
      <c r="D214" s="288"/>
      <c r="E214" s="283"/>
      <c r="F214" s="283"/>
      <c r="G214" s="288"/>
    </row>
    <row r="215" spans="1:7" ht="12.75">
      <c r="A215" s="414"/>
      <c r="B215" s="414"/>
      <c r="C215" s="298"/>
      <c r="D215" s="1585" t="s">
        <v>1985</v>
      </c>
      <c r="E215" s="1586"/>
      <c r="F215" s="1586"/>
      <c r="G215" s="288"/>
    </row>
    <row r="216" spans="1:7" ht="12.75">
      <c r="A216" s="414"/>
      <c r="B216" s="414"/>
      <c r="C216" s="298"/>
      <c r="D216" s="1586"/>
      <c r="E216" s="1586"/>
      <c r="F216" s="1586"/>
      <c r="G216" s="288"/>
    </row>
    <row r="217" spans="1:7" ht="12.75">
      <c r="A217" s="414"/>
      <c r="B217" s="414"/>
      <c r="C217" s="298"/>
      <c r="D217" s="1586"/>
      <c r="E217" s="1586"/>
      <c r="F217" s="1586"/>
      <c r="G217" s="288"/>
    </row>
    <row r="218" spans="1:7" ht="12.75">
      <c r="A218" s="414"/>
      <c r="B218" s="414"/>
      <c r="C218" s="298"/>
      <c r="D218" s="1586"/>
      <c r="E218" s="1586"/>
      <c r="F218" s="1586"/>
      <c r="G218" s="288"/>
    </row>
    <row r="219" spans="1:7" ht="12.75">
      <c r="A219" s="414"/>
      <c r="B219" s="414"/>
      <c r="C219" s="298"/>
      <c r="D219" s="1586"/>
      <c r="E219" s="1586"/>
      <c r="F219" s="1586"/>
      <c r="G219" s="288"/>
    </row>
    <row r="220" spans="1:7" ht="12.75">
      <c r="A220" s="414"/>
      <c r="B220" s="414"/>
      <c r="C220" s="298"/>
      <c r="D220" s="1586"/>
      <c r="E220" s="1586"/>
      <c r="F220" s="1586"/>
      <c r="G220" s="288"/>
    </row>
    <row r="221" spans="1:7" ht="12.75">
      <c r="A221" s="415"/>
      <c r="B221" s="415"/>
      <c r="C221" s="299"/>
      <c r="D221" s="282"/>
      <c r="E221" s="283"/>
      <c r="F221" s="283"/>
      <c r="G221" s="288"/>
    </row>
    <row r="222" spans="1:7" ht="14.45" customHeight="1">
      <c r="A222" s="413"/>
      <c r="B222" s="924" t="s">
        <v>1499</v>
      </c>
      <c r="C222" s="299"/>
      <c r="D222" s="1557" t="s">
        <v>321</v>
      </c>
      <c r="E222" s="1557"/>
      <c r="F222" s="1557"/>
      <c r="G222" s="288"/>
    </row>
    <row r="223" spans="1:7" ht="14.25">
      <c r="A223" s="413"/>
      <c r="B223" s="14"/>
      <c r="C223" s="299"/>
      <c r="D223" s="1562" t="s">
        <v>1199</v>
      </c>
      <c r="E223" s="1562"/>
      <c r="F223" s="1562"/>
      <c r="G223" s="288"/>
    </row>
    <row r="224" spans="1:7" ht="14.25">
      <c r="A224" s="413"/>
      <c r="B224" s="413"/>
      <c r="C224" s="299"/>
      <c r="D224" s="930" t="s">
        <v>1558</v>
      </c>
      <c r="E224" s="1574" t="s">
        <v>2302</v>
      </c>
      <c r="F224" s="1574"/>
      <c r="G224" s="288"/>
    </row>
    <row r="225" spans="1:7" ht="12.75">
      <c r="A225" s="417"/>
      <c r="B225" s="417"/>
      <c r="C225" s="302"/>
      <c r="D225" s="1561" t="s">
        <v>1534</v>
      </c>
      <c r="E225" s="1562"/>
      <c r="F225" s="1562"/>
      <c r="G225" s="288"/>
    </row>
    <row r="226" spans="1:7" ht="12.75">
      <c r="A226" s="417"/>
      <c r="B226" s="417"/>
      <c r="C226" s="302"/>
      <c r="D226" s="283"/>
      <c r="E226" s="283"/>
      <c r="F226" s="283"/>
      <c r="G226" s="288"/>
    </row>
    <row r="227" spans="1:7" ht="14.25">
      <c r="A227" s="413"/>
      <c r="B227" s="924" t="s">
        <v>135</v>
      </c>
      <c r="C227" s="302"/>
      <c r="D227" s="1562" t="s">
        <v>322</v>
      </c>
      <c r="E227" s="1562"/>
      <c r="F227" s="1562"/>
      <c r="G227" s="288"/>
    </row>
    <row r="228" spans="1:7" ht="14.25">
      <c r="A228" s="413"/>
      <c r="B228" s="14"/>
      <c r="C228" s="302"/>
      <c r="D228" s="1557" t="s">
        <v>1199</v>
      </c>
      <c r="E228" s="1557"/>
      <c r="F228" s="1557"/>
      <c r="G228" s="288"/>
    </row>
    <row r="229" spans="1:7" ht="14.25">
      <c r="A229" s="413"/>
      <c r="B229" s="413"/>
      <c r="C229" s="302"/>
      <c r="D229" s="300" t="s">
        <v>1559</v>
      </c>
      <c r="E229" s="1574" t="s">
        <v>2303</v>
      </c>
      <c r="F229" s="1574"/>
      <c r="G229" s="288"/>
    </row>
    <row r="230" spans="1:7" ht="12.75">
      <c r="A230" s="417"/>
      <c r="B230" s="417"/>
      <c r="C230" s="302"/>
      <c r="D230" s="1562" t="s">
        <v>1535</v>
      </c>
      <c r="E230" s="1562"/>
      <c r="F230" s="1562"/>
      <c r="G230" s="288"/>
    </row>
    <row r="231" spans="1:7" ht="12.75">
      <c r="A231" s="417"/>
      <c r="B231" s="417"/>
      <c r="C231" s="302"/>
      <c r="D231" s="283"/>
      <c r="E231" s="283"/>
      <c r="F231" s="283"/>
      <c r="G231" s="288"/>
    </row>
    <row r="232" spans="1:7" ht="14.25">
      <c r="A232" s="413"/>
      <c r="B232" s="924" t="s">
        <v>135</v>
      </c>
      <c r="C232" s="302"/>
      <c r="D232" s="1562" t="s">
        <v>703</v>
      </c>
      <c r="E232" s="1562"/>
      <c r="F232" s="1562"/>
      <c r="G232" s="288"/>
    </row>
    <row r="233" spans="1:7" ht="14.25">
      <c r="A233" s="413"/>
      <c r="B233" s="14"/>
      <c r="C233" s="302"/>
      <c r="D233" s="287" t="s">
        <v>1199</v>
      </c>
      <c r="E233" s="283"/>
      <c r="F233" s="283"/>
      <c r="G233" s="288"/>
    </row>
    <row r="234" spans="1:7" ht="14.25">
      <c r="A234" s="413"/>
      <c r="B234" s="413"/>
      <c r="C234" s="302"/>
      <c r="D234" s="300" t="s">
        <v>1558</v>
      </c>
      <c r="E234" s="1574" t="s">
        <v>2304</v>
      </c>
      <c r="F234" s="1574"/>
      <c r="G234" s="288"/>
    </row>
    <row r="235" spans="1:7" ht="14.25">
      <c r="A235" s="413"/>
      <c r="B235" s="413"/>
      <c r="C235" s="302"/>
      <c r="D235" s="1555" t="s">
        <v>1561</v>
      </c>
      <c r="E235" s="1555"/>
      <c r="F235" s="1555"/>
      <c r="G235" s="288"/>
    </row>
    <row r="236" spans="1:7" ht="12.75">
      <c r="A236" s="417"/>
      <c r="B236" s="417"/>
      <c r="C236" s="302"/>
      <c r="D236" s="1555"/>
      <c r="E236" s="1555"/>
      <c r="F236" s="1555"/>
      <c r="G236" s="288"/>
    </row>
    <row r="237" spans="1:7" ht="12.75">
      <c r="A237" s="417"/>
      <c r="B237" s="417"/>
      <c r="C237" s="302"/>
      <c r="D237" s="1555"/>
      <c r="E237" s="1555"/>
      <c r="F237" s="1555"/>
      <c r="G237" s="288"/>
    </row>
    <row r="238" spans="1:7" ht="12.75">
      <c r="A238" s="417"/>
      <c r="B238" s="417"/>
      <c r="C238" s="302"/>
      <c r="D238" s="1555"/>
      <c r="E238" s="1555"/>
      <c r="F238" s="1555"/>
      <c r="G238" s="288"/>
    </row>
    <row r="239" spans="1:7" ht="12.75">
      <c r="A239" s="417"/>
      <c r="B239" s="417"/>
      <c r="C239" s="302"/>
      <c r="D239" s="1555"/>
      <c r="E239" s="1555"/>
      <c r="F239" s="1555"/>
      <c r="G239" s="288"/>
    </row>
    <row r="240" spans="1:7" ht="12.75">
      <c r="A240" s="417"/>
      <c r="B240" s="417"/>
      <c r="C240" s="302"/>
      <c r="D240" s="1555" t="s">
        <v>1536</v>
      </c>
      <c r="E240" s="1555"/>
      <c r="F240" s="1555"/>
      <c r="G240" s="288"/>
    </row>
    <row r="241" spans="1:7" ht="12.75">
      <c r="A241" s="417"/>
      <c r="B241" s="417"/>
      <c r="C241" s="302"/>
      <c r="D241" s="287"/>
      <c r="E241" s="283"/>
      <c r="F241" s="283"/>
      <c r="G241" s="288"/>
    </row>
    <row r="242" spans="1:7" ht="14.25">
      <c r="A242" s="413"/>
      <c r="B242" s="924" t="s">
        <v>135</v>
      </c>
      <c r="C242" s="302"/>
      <c r="D242" s="1562" t="s">
        <v>704</v>
      </c>
      <c r="E242" s="1562"/>
      <c r="F242" s="1562"/>
      <c r="G242" s="288"/>
    </row>
    <row r="243" spans="1:7" ht="14.25">
      <c r="A243" s="413"/>
      <c r="B243" s="14"/>
      <c r="C243" s="302"/>
      <c r="D243" s="1562" t="s">
        <v>1199</v>
      </c>
      <c r="E243" s="1562"/>
      <c r="F243" s="1562"/>
      <c r="G243" s="288"/>
    </row>
    <row r="244" spans="1:7" ht="14.25">
      <c r="A244" s="413"/>
      <c r="B244" s="413"/>
      <c r="C244" s="302"/>
      <c r="D244" s="300" t="s">
        <v>1558</v>
      </c>
      <c r="E244" s="1574" t="s">
        <v>2305</v>
      </c>
      <c r="F244" s="1574"/>
      <c r="G244" s="288"/>
    </row>
    <row r="245" spans="1:7" ht="12.75">
      <c r="A245" s="417"/>
      <c r="B245" s="417"/>
      <c r="C245" s="302"/>
      <c r="D245" s="1561" t="s">
        <v>2134</v>
      </c>
      <c r="E245" s="1562"/>
      <c r="F245" s="1562"/>
      <c r="G245" s="288"/>
    </row>
    <row r="246" spans="1:7" ht="12.75">
      <c r="A246" s="417"/>
      <c r="B246" s="417"/>
      <c r="C246" s="302"/>
      <c r="D246" s="1326"/>
      <c r="E246" s="1326"/>
      <c r="F246" s="1326"/>
      <c r="G246" s="288"/>
    </row>
    <row r="247" spans="1:7" ht="14.25">
      <c r="A247" s="413"/>
      <c r="B247" s="1328" t="s">
        <v>135</v>
      </c>
      <c r="C247" s="302"/>
      <c r="D247" s="1561" t="s">
        <v>2133</v>
      </c>
      <c r="E247" s="1562"/>
      <c r="F247" s="1562"/>
      <c r="G247" s="288"/>
    </row>
    <row r="248" spans="1:7" ht="14.25">
      <c r="A248" s="413"/>
      <c r="B248" s="14"/>
      <c r="C248" s="302"/>
      <c r="D248" s="1562" t="s">
        <v>1199</v>
      </c>
      <c r="E248" s="1562"/>
      <c r="F248" s="1562"/>
      <c r="G248" s="288"/>
    </row>
    <row r="249" spans="1:7" ht="14.25">
      <c r="A249" s="413"/>
      <c r="B249" s="413"/>
      <c r="C249" s="302"/>
      <c r="D249" s="1327" t="s">
        <v>1558</v>
      </c>
      <c r="E249" s="1574" t="s">
        <v>2306</v>
      </c>
      <c r="F249" s="1574"/>
      <c r="G249" s="288"/>
    </row>
    <row r="250" spans="1:7" ht="12.75">
      <c r="A250" s="417"/>
      <c r="B250" s="417"/>
      <c r="C250" s="302"/>
      <c r="D250" s="1561" t="s">
        <v>2135</v>
      </c>
      <c r="E250" s="1562"/>
      <c r="F250" s="1562"/>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9" t="s">
        <v>1920</v>
      </c>
      <c r="E253" s="1555"/>
      <c r="F253" s="1555"/>
    </row>
    <row r="254" spans="1:7" ht="14.25">
      <c r="A254" s="413"/>
      <c r="B254" s="417"/>
      <c r="D254" s="1555"/>
      <c r="E254" s="1555"/>
      <c r="F254" s="1555"/>
    </row>
    <row r="255" spans="1:7" ht="14.25">
      <c r="A255" s="413"/>
      <c r="B255" s="417"/>
      <c r="D255" s="1555"/>
      <c r="E255" s="1555"/>
      <c r="F255" s="1555"/>
    </row>
    <row r="256" spans="1:7" ht="14.25">
      <c r="A256" s="413"/>
      <c r="B256" s="417"/>
      <c r="D256" s="933"/>
      <c r="E256" s="933"/>
      <c r="F256" s="933"/>
    </row>
    <row r="257" spans="1:7" ht="14.25">
      <c r="A257" s="413"/>
      <c r="B257" s="924" t="s">
        <v>135</v>
      </c>
      <c r="D257" s="1611" t="s">
        <v>1106</v>
      </c>
      <c r="E257" s="1611"/>
      <c r="F257" s="1611"/>
    </row>
    <row r="258" spans="1:7" ht="14.25">
      <c r="A258" s="413"/>
      <c r="B258" s="417"/>
      <c r="D258" s="934"/>
      <c r="E258" s="934"/>
      <c r="F258" s="934"/>
    </row>
    <row r="259" spans="1:7" ht="12.75">
      <c r="A259" s="1563" t="s">
        <v>1510</v>
      </c>
      <c r="B259" s="1563"/>
      <c r="C259" s="1563"/>
      <c r="D259" s="1563"/>
      <c r="E259" s="1563"/>
      <c r="F259" s="1563"/>
      <c r="G259" s="1563"/>
    </row>
    <row r="260" spans="1:7" ht="12.75">
      <c r="A260" s="140"/>
      <c r="B260" s="140"/>
      <c r="C260" s="14"/>
      <c r="D260" s="287"/>
      <c r="E260" s="282"/>
      <c r="F260" s="282"/>
    </row>
    <row r="261" spans="1:7" ht="12.75">
      <c r="A261" s="140"/>
      <c r="B261" s="140"/>
      <c r="C261" s="900"/>
      <c r="D261" s="1564" t="s">
        <v>1509</v>
      </c>
      <c r="E261" s="1564"/>
      <c r="F261" s="1564"/>
    </row>
    <row r="262" spans="1:7" ht="12.75">
      <c r="A262" s="414"/>
      <c r="B262" s="414"/>
      <c r="C262" s="298"/>
      <c r="D262" s="1557" t="s">
        <v>1542</v>
      </c>
      <c r="E262" s="1557"/>
      <c r="F262" s="1557"/>
    </row>
    <row r="263" spans="1:7" ht="12.75">
      <c r="A263" s="33"/>
      <c r="B263" s="33"/>
      <c r="C263" s="320"/>
      <c r="D263" s="6"/>
      <c r="E263" s="282"/>
      <c r="F263" s="282"/>
    </row>
    <row r="264" spans="1:7" ht="12.75">
      <c r="A264" s="33"/>
      <c r="B264" s="14"/>
      <c r="C264" s="320"/>
      <c r="D264" s="1564" t="s">
        <v>231</v>
      </c>
      <c r="E264" s="1564"/>
      <c r="F264" s="1564"/>
      <c r="G264" s="2"/>
    </row>
    <row r="265" spans="1:7" ht="14.45" customHeight="1">
      <c r="A265" s="413"/>
      <c r="B265" s="1344" t="s">
        <v>1499</v>
      </c>
      <c r="C265" s="1438"/>
      <c r="D265" s="1581" t="s">
        <v>2227</v>
      </c>
      <c r="E265" s="1581"/>
      <c r="F265" s="1581"/>
      <c r="G265" s="2"/>
    </row>
    <row r="266" spans="1:7" ht="14.25">
      <c r="A266" s="413"/>
      <c r="B266" s="1439"/>
      <c r="C266" s="1438"/>
      <c r="D266" s="1581"/>
      <c r="E266" s="1581"/>
      <c r="F266" s="1581"/>
      <c r="G266" s="2"/>
    </row>
    <row r="267" spans="1:7" ht="14.25">
      <c r="A267" s="413"/>
      <c r="B267" s="1439"/>
      <c r="C267" s="1438"/>
      <c r="D267" s="1581"/>
      <c r="E267" s="1581"/>
      <c r="F267" s="1581"/>
      <c r="G267" s="2"/>
    </row>
    <row r="268" spans="1:7" ht="14.45" customHeight="1">
      <c r="A268" s="413"/>
      <c r="B268" s="1439"/>
      <c r="C268" s="1438"/>
      <c r="D268" s="1581"/>
      <c r="E268" s="1581"/>
      <c r="F268" s="1581"/>
      <c r="G268" s="2"/>
    </row>
    <row r="269" spans="1:7" ht="14.25">
      <c r="A269" s="413"/>
      <c r="B269" s="1439"/>
      <c r="C269" s="1438"/>
      <c r="D269" s="1440"/>
      <c r="E269" s="1440"/>
      <c r="F269" s="1440"/>
      <c r="G269" s="2"/>
    </row>
    <row r="270" spans="1:7" ht="14.25">
      <c r="A270" s="413"/>
      <c r="B270" s="1344" t="s">
        <v>1499</v>
      </c>
      <c r="C270" s="1438"/>
      <c r="D270" s="1581" t="s">
        <v>2228</v>
      </c>
      <c r="E270" s="1581"/>
      <c r="F270" s="1581"/>
      <c r="G270" s="2"/>
    </row>
    <row r="271" spans="1:7" ht="14.25">
      <c r="A271" s="413"/>
      <c r="B271" s="1439"/>
      <c r="C271" s="1438"/>
      <c r="D271" s="1581"/>
      <c r="E271" s="1581"/>
      <c r="F271" s="1581"/>
      <c r="G271" s="2"/>
    </row>
    <row r="272" spans="1:7" ht="14.25">
      <c r="A272" s="413"/>
      <c r="B272" s="1439"/>
      <c r="C272" s="1438"/>
      <c r="D272" s="1581"/>
      <c r="E272" s="1581"/>
      <c r="F272" s="1581"/>
      <c r="G272" s="2"/>
    </row>
    <row r="273" spans="1:7" ht="14.25">
      <c r="A273" s="413"/>
      <c r="B273" s="1439"/>
      <c r="C273" s="1438"/>
      <c r="D273" s="1581"/>
      <c r="E273" s="1581"/>
      <c r="F273" s="1581"/>
      <c r="G273" s="2"/>
    </row>
    <row r="274" spans="1:7" ht="14.25">
      <c r="A274" s="413"/>
      <c r="B274" s="1439"/>
      <c r="C274" s="1438"/>
      <c r="D274" s="1581"/>
      <c r="E274" s="1581"/>
      <c r="F274" s="1581"/>
      <c r="G274" s="2"/>
    </row>
    <row r="275" spans="1:7" ht="14.25">
      <c r="A275" s="413"/>
      <c r="B275" s="1439"/>
      <c r="C275" s="1438"/>
      <c r="D275" s="1440"/>
      <c r="E275" s="1440"/>
      <c r="F275" s="1440"/>
      <c r="G275" s="2"/>
    </row>
    <row r="276" spans="1:7" ht="14.25">
      <c r="A276" s="413"/>
      <c r="B276" s="1439"/>
      <c r="C276" s="1438"/>
      <c r="D276" s="1581" t="s">
        <v>1704</v>
      </c>
      <c r="E276" s="1581"/>
      <c r="F276" s="1581"/>
      <c r="G276" s="2"/>
    </row>
    <row r="277" spans="1:7" ht="14.25">
      <c r="A277" s="413"/>
      <c r="B277" s="1439"/>
      <c r="C277" s="1438"/>
      <c r="D277" s="1581"/>
      <c r="E277" s="1581"/>
      <c r="F277" s="1581"/>
      <c r="G277" s="2"/>
    </row>
    <row r="278" spans="1:7" ht="14.25">
      <c r="A278" s="413"/>
      <c r="B278" s="1439"/>
      <c r="C278" s="1438"/>
      <c r="D278" s="1581"/>
      <c r="E278" s="1581"/>
      <c r="F278" s="1581"/>
      <c r="G278" s="2"/>
    </row>
    <row r="279" spans="1:7" ht="14.25">
      <c r="A279" s="413"/>
      <c r="B279" s="1439"/>
      <c r="C279" s="1438"/>
      <c r="D279" s="1581"/>
      <c r="E279" s="1581"/>
      <c r="F279" s="1581"/>
      <c r="G279" s="2"/>
    </row>
    <row r="280" spans="1:7" ht="14.25">
      <c r="A280" s="413"/>
      <c r="B280" s="1439"/>
      <c r="C280" s="1438"/>
      <c r="D280" s="1581"/>
      <c r="E280" s="1581"/>
      <c r="F280" s="1581"/>
      <c r="G280" s="2"/>
    </row>
    <row r="281" spans="1:7" ht="14.25">
      <c r="A281" s="413"/>
      <c r="B281" s="413"/>
      <c r="C281" s="14"/>
      <c r="D281" s="954"/>
      <c r="E281" s="954"/>
      <c r="F281" s="954"/>
      <c r="G281" s="2"/>
    </row>
    <row r="282" spans="1:7" s="747" customFormat="1" ht="14.45" customHeight="1">
      <c r="A282" s="1314"/>
      <c r="B282" s="1313" t="s">
        <v>135</v>
      </c>
      <c r="C282" s="1315"/>
      <c r="D282" s="1575" t="s">
        <v>2128</v>
      </c>
      <c r="E282" s="1575"/>
      <c r="F282" s="1575"/>
      <c r="G282" s="1316"/>
    </row>
    <row r="283" spans="1:7" s="747" customFormat="1" ht="14.25">
      <c r="A283" s="1314"/>
      <c r="B283" s="1315"/>
      <c r="C283" s="1315"/>
      <c r="D283" s="1575"/>
      <c r="E283" s="1575"/>
      <c r="F283" s="1575"/>
      <c r="G283" s="1316"/>
    </row>
    <row r="284" spans="1:7" s="747" customFormat="1" ht="14.25">
      <c r="A284" s="1314"/>
      <c r="B284" s="1315"/>
      <c r="C284" s="1315"/>
      <c r="D284" s="1575"/>
      <c r="E284" s="1575"/>
      <c r="F284" s="1575"/>
      <c r="G284" s="1316"/>
    </row>
    <row r="285" spans="1:7" s="747" customFormat="1" ht="12.75">
      <c r="A285" s="1315"/>
      <c r="B285" s="1315"/>
      <c r="C285" s="1315"/>
      <c r="D285" s="1503"/>
      <c r="E285" s="1504" t="s">
        <v>2307</v>
      </c>
      <c r="F285" s="1503"/>
      <c r="G285" s="1316"/>
    </row>
    <row r="286" spans="1:7" ht="14.25">
      <c r="A286" s="413"/>
      <c r="B286" s="413"/>
      <c r="C286" s="14"/>
      <c r="D286" s="287"/>
      <c r="E286" s="2"/>
      <c r="F286" s="2"/>
      <c r="G286" s="2"/>
    </row>
    <row r="287" spans="1:7" ht="14.25">
      <c r="A287" s="413"/>
      <c r="B287" s="924" t="s">
        <v>1499</v>
      </c>
      <c r="C287" s="14"/>
      <c r="D287" s="1557" t="s">
        <v>1200</v>
      </c>
      <c r="E287" s="1557"/>
      <c r="F287" s="1557"/>
      <c r="G287" s="2"/>
    </row>
    <row r="288" spans="1:7" ht="14.25">
      <c r="A288" s="413"/>
      <c r="B288" s="413"/>
      <c r="C288" s="14"/>
      <c r="D288" s="1557" t="s">
        <v>1705</v>
      </c>
      <c r="E288" s="1557"/>
      <c r="F288" s="1557"/>
      <c r="G288" s="2"/>
    </row>
    <row r="289" spans="1:7" ht="14.25">
      <c r="A289" s="413"/>
      <c r="B289" s="413"/>
      <c r="C289" s="14"/>
      <c r="D289" s="963" t="s">
        <v>1130</v>
      </c>
      <c r="E289" s="1504" t="s">
        <v>2308</v>
      </c>
      <c r="F289" s="963"/>
    </row>
    <row r="290" spans="1:7" ht="12.75">
      <c r="A290" s="140"/>
      <c r="B290" s="140"/>
      <c r="C290" s="14"/>
      <c r="D290" s="321"/>
      <c r="E290" s="282"/>
      <c r="F290" s="282"/>
    </row>
    <row r="291" spans="1:7" ht="14.25">
      <c r="A291" s="413"/>
      <c r="B291" s="924" t="s">
        <v>1499</v>
      </c>
      <c r="C291" s="14"/>
      <c r="D291" s="1555" t="s">
        <v>1706</v>
      </c>
      <c r="E291" s="1555"/>
      <c r="F291" s="1555"/>
    </row>
    <row r="292" spans="1:7" ht="14.25">
      <c r="A292" s="413"/>
      <c r="B292" s="413"/>
      <c r="C292" s="14"/>
      <c r="D292" s="1555"/>
      <c r="E292" s="1555"/>
      <c r="F292" s="1555"/>
    </row>
    <row r="293" spans="1:7" ht="12.75">
      <c r="A293" s="140"/>
      <c r="B293" s="140"/>
      <c r="C293" s="14"/>
      <c r="D293" s="321"/>
      <c r="E293" s="282"/>
      <c r="F293" s="282"/>
    </row>
    <row r="294" spans="1:7" ht="12.75">
      <c r="A294" s="1563" t="s">
        <v>1512</v>
      </c>
      <c r="B294" s="1563"/>
      <c r="C294" s="1563"/>
      <c r="D294" s="1563"/>
      <c r="E294" s="1563"/>
      <c r="F294" s="1563"/>
      <c r="G294" s="1563"/>
    </row>
    <row r="295" spans="1:7" ht="12.75">
      <c r="A295" s="140"/>
      <c r="B295" s="140"/>
      <c r="C295" s="14"/>
      <c r="D295" s="321"/>
      <c r="E295" s="282"/>
      <c r="F295" s="282"/>
    </row>
    <row r="296" spans="1:7" ht="12.75">
      <c r="A296" s="140"/>
      <c r="B296" s="140"/>
      <c r="C296" s="900"/>
      <c r="D296" s="1564" t="s">
        <v>1511</v>
      </c>
      <c r="E296" s="1564"/>
      <c r="F296" s="1564"/>
    </row>
    <row r="297" spans="1:7" ht="12.75">
      <c r="A297" s="414"/>
      <c r="B297" s="414"/>
      <c r="C297" s="298"/>
      <c r="D297" s="287"/>
      <c r="E297" s="282"/>
      <c r="F297" s="282"/>
    </row>
    <row r="298" spans="1:7" ht="12.75">
      <c r="A298" s="415"/>
      <c r="B298" s="415"/>
      <c r="C298" s="299"/>
      <c r="D298" s="1564" t="s">
        <v>233</v>
      </c>
      <c r="E298" s="1564"/>
      <c r="F298" s="1564"/>
    </row>
    <row r="299" spans="1:7" ht="14.45" customHeight="1">
      <c r="A299" s="413"/>
      <c r="B299" s="924" t="s">
        <v>1499</v>
      </c>
      <c r="C299" s="14"/>
      <c r="D299" s="1589" t="s">
        <v>2076</v>
      </c>
      <c r="E299" s="1555"/>
      <c r="F299" s="1555"/>
    </row>
    <row r="300" spans="1:7" ht="12.75">
      <c r="A300" s="140"/>
      <c r="B300" s="140"/>
      <c r="C300" s="14"/>
      <c r="D300" s="1555"/>
      <c r="E300" s="1555"/>
      <c r="F300" s="1555"/>
    </row>
    <row r="301" spans="1:7" ht="12.75">
      <c r="A301" s="140"/>
      <c r="B301" s="140"/>
      <c r="C301" s="14"/>
      <c r="D301" s="1555"/>
      <c r="E301" s="1555"/>
      <c r="F301" s="1555"/>
    </row>
    <row r="302" spans="1:7" ht="12.75">
      <c r="A302" s="1002"/>
      <c r="B302" s="1002"/>
      <c r="C302" s="14"/>
      <c r="D302" s="1312"/>
      <c r="E302" s="1312"/>
      <c r="F302" s="1312"/>
    </row>
    <row r="303" spans="1:7" s="747" customFormat="1" ht="14.45" customHeight="1">
      <c r="A303" s="1314"/>
      <c r="B303" s="1313" t="s">
        <v>135</v>
      </c>
      <c r="C303" s="1315"/>
      <c r="D303" s="1575" t="s">
        <v>2129</v>
      </c>
      <c r="E303" s="1575"/>
      <c r="F303" s="1575"/>
      <c r="G303" s="1316"/>
    </row>
    <row r="304" spans="1:7" s="747" customFormat="1" ht="12.75">
      <c r="A304" s="1315"/>
      <c r="B304" s="1315"/>
      <c r="C304" s="1315"/>
      <c r="D304" s="1575"/>
      <c r="E304" s="1575"/>
      <c r="F304" s="1575"/>
      <c r="G304" s="1316"/>
    </row>
    <row r="305" spans="1:7" s="747" customFormat="1" ht="12.75">
      <c r="A305" s="1315"/>
      <c r="B305" s="1315"/>
      <c r="C305" s="1315"/>
      <c r="D305" s="1575"/>
      <c r="E305" s="1575"/>
      <c r="F305" s="1575"/>
      <c r="G305" s="1316"/>
    </row>
    <row r="306" spans="1:7" s="747" customFormat="1" ht="12.75">
      <c r="A306" s="1315"/>
      <c r="B306" s="1315"/>
      <c r="C306" s="1315"/>
      <c r="E306" s="1505" t="s">
        <v>2309</v>
      </c>
      <c r="F306" s="1505"/>
      <c r="G306" s="1316"/>
    </row>
    <row r="307" spans="1:7" ht="12.75">
      <c r="A307" s="140"/>
      <c r="B307" s="140"/>
      <c r="C307" s="14"/>
      <c r="D307" s="332"/>
      <c r="E307" s="282"/>
      <c r="F307" s="282"/>
    </row>
    <row r="308" spans="1:7" ht="12.75">
      <c r="A308" s="1563" t="s">
        <v>1513</v>
      </c>
      <c r="B308" s="1563"/>
      <c r="C308" s="1563"/>
      <c r="D308" s="1563"/>
      <c r="E308" s="1563"/>
      <c r="F308" s="1563"/>
      <c r="G308" s="1563"/>
    </row>
    <row r="309" spans="1:7" ht="12.75">
      <c r="A309" s="140"/>
      <c r="B309" s="140"/>
      <c r="C309" s="14"/>
      <c r="D309" s="332"/>
      <c r="E309" s="282"/>
      <c r="F309" s="282"/>
    </row>
    <row r="310" spans="1:7" ht="12.75">
      <c r="A310" s="140"/>
      <c r="B310" s="140"/>
      <c r="C310" s="298"/>
      <c r="D310" s="1566" t="s">
        <v>1707</v>
      </c>
      <c r="E310" s="1566"/>
      <c r="F310" s="1566"/>
    </row>
    <row r="311" spans="1:7" ht="12.75">
      <c r="A311" s="140"/>
      <c r="B311" s="140"/>
      <c r="C311" s="298"/>
      <c r="D311" s="1566"/>
      <c r="E311" s="1566"/>
      <c r="F311" s="1566"/>
    </row>
    <row r="312" spans="1:7" ht="12.75">
      <c r="A312" s="415"/>
      <c r="B312" s="415"/>
      <c r="C312" s="299"/>
      <c r="D312" s="6"/>
      <c r="E312" s="282"/>
      <c r="F312" s="282"/>
    </row>
    <row r="313" spans="1:7" ht="12.75">
      <c r="A313" s="140"/>
      <c r="B313" s="140"/>
      <c r="C313" s="299"/>
      <c r="D313" s="1564" t="s">
        <v>178</v>
      </c>
      <c r="E313" s="1564"/>
      <c r="F313" s="1564"/>
    </row>
    <row r="314" spans="1:7" ht="14.25">
      <c r="A314" s="413"/>
      <c r="B314" s="413"/>
      <c r="C314" s="14"/>
      <c r="D314" s="1583" t="s">
        <v>1708</v>
      </c>
      <c r="E314" s="1583"/>
      <c r="F314" s="1583"/>
    </row>
    <row r="315" spans="1:7" ht="12" customHeight="1">
      <c r="A315" s="140"/>
      <c r="B315" s="140"/>
      <c r="C315" s="14"/>
      <c r="D315" s="282"/>
      <c r="E315" s="282"/>
      <c r="F315" s="282"/>
    </row>
    <row r="316" spans="1:7" ht="14.45" customHeight="1">
      <c r="A316" s="413"/>
      <c r="B316" s="924" t="s">
        <v>135</v>
      </c>
      <c r="C316" s="14"/>
      <c r="D316" s="1555" t="s">
        <v>1709</v>
      </c>
      <c r="E316" s="1555"/>
      <c r="F316" s="1555"/>
    </row>
    <row r="317" spans="1:7" ht="14.25">
      <c r="A317" s="413"/>
      <c r="B317" s="413"/>
      <c r="C317" s="14"/>
      <c r="D317" s="1555"/>
      <c r="E317" s="1555"/>
      <c r="F317" s="1555"/>
    </row>
    <row r="318" spans="1:7" ht="12.75">
      <c r="A318" s="140"/>
      <c r="B318" s="140"/>
      <c r="C318" s="14"/>
      <c r="D318" s="282"/>
      <c r="E318" s="282"/>
      <c r="F318" s="282"/>
    </row>
    <row r="319" spans="1:7" ht="14.45" customHeight="1">
      <c r="A319" s="413"/>
      <c r="B319" s="924" t="s">
        <v>135</v>
      </c>
      <c r="C319" s="14"/>
      <c r="D319" s="1553" t="s">
        <v>1710</v>
      </c>
      <c r="E319" s="1553"/>
      <c r="F319" s="1553"/>
    </row>
    <row r="320" spans="1:7" ht="14.25">
      <c r="A320" s="413"/>
      <c r="B320" s="413"/>
      <c r="C320" s="14"/>
      <c r="D320" s="1553"/>
      <c r="E320" s="1553"/>
      <c r="F320" s="1553"/>
    </row>
    <row r="321" spans="1:7" ht="14.25">
      <c r="A321" s="413"/>
      <c r="B321" s="413"/>
      <c r="C321" s="14"/>
      <c r="D321" s="1553"/>
      <c r="E321" s="1553"/>
      <c r="F321" s="1553"/>
    </row>
    <row r="322" spans="1:7" ht="12.75">
      <c r="A322" s="140"/>
      <c r="B322" s="140"/>
      <c r="C322" s="14"/>
      <c r="D322" s="143"/>
      <c r="E322"/>
      <c r="F322"/>
      <c r="G322"/>
    </row>
    <row r="323" spans="1:7" ht="14.25">
      <c r="A323" s="413"/>
      <c r="B323" s="924" t="s">
        <v>135</v>
      </c>
      <c r="C323" s="14"/>
      <c r="D323" s="1555" t="s">
        <v>1711</v>
      </c>
      <c r="E323" s="1555"/>
      <c r="F323" s="1555"/>
    </row>
    <row r="324" spans="1:7" ht="14.25">
      <c r="A324" s="413"/>
      <c r="B324" s="413"/>
      <c r="C324" s="14"/>
      <c r="D324" s="1555"/>
      <c r="E324" s="1555"/>
      <c r="F324" s="1555"/>
    </row>
    <row r="325" spans="1:7" ht="12.75">
      <c r="A325" s="33"/>
      <c r="B325" s="33"/>
      <c r="C325" s="14"/>
      <c r="D325" s="287"/>
      <c r="E325" s="282"/>
      <c r="F325" s="282"/>
    </row>
    <row r="326" spans="1:7" ht="12.75">
      <c r="A326" s="1563" t="s">
        <v>1500</v>
      </c>
      <c r="B326" s="1563"/>
      <c r="C326" s="1563"/>
      <c r="D326" s="1563"/>
      <c r="E326" s="1563"/>
      <c r="F326" s="1563"/>
      <c r="G326" s="1563"/>
    </row>
    <row r="327" spans="1:7" ht="12.75">
      <c r="A327" s="33"/>
      <c r="B327" s="33"/>
      <c r="C327" s="14"/>
      <c r="D327" s="287"/>
      <c r="E327" s="282"/>
      <c r="F327" s="282"/>
      <c r="G327" s="2"/>
    </row>
    <row r="328" spans="1:7" ht="12.75">
      <c r="A328" s="140"/>
      <c r="B328" s="140"/>
      <c r="C328" s="320"/>
      <c r="D328" s="1564" t="s">
        <v>179</v>
      </c>
      <c r="E328" s="1564"/>
      <c r="F328" s="1564"/>
      <c r="G328" s="2"/>
    </row>
    <row r="329" spans="1:7" ht="12.75">
      <c r="A329" s="140"/>
      <c r="B329" s="140"/>
      <c r="C329" s="320"/>
      <c r="D329" s="1557" t="s">
        <v>1543</v>
      </c>
      <c r="E329" s="1557"/>
      <c r="F329" s="1557"/>
      <c r="G329" s="2"/>
    </row>
    <row r="330" spans="1:7" ht="12.75">
      <c r="A330" s="140"/>
      <c r="B330" s="140"/>
      <c r="C330" s="320"/>
      <c r="D330" s="290"/>
      <c r="E330" s="282"/>
      <c r="F330" s="282"/>
      <c r="G330" s="2"/>
    </row>
    <row r="331" spans="1:7" ht="12.75">
      <c r="A331" s="140"/>
      <c r="B331" s="924" t="s">
        <v>135</v>
      </c>
      <c r="C331" s="14"/>
      <c r="D331" s="1557" t="s">
        <v>1712</v>
      </c>
      <c r="E331" s="1557"/>
      <c r="F331" s="1557"/>
      <c r="G331" s="2"/>
    </row>
    <row r="332" spans="1:7" ht="14.25">
      <c r="A332" s="552"/>
      <c r="B332" s="552"/>
      <c r="D332" s="680"/>
      <c r="G332" s="2"/>
    </row>
    <row r="333" spans="1:7" ht="14.25">
      <c r="A333" s="413"/>
      <c r="B333" s="924" t="s">
        <v>135</v>
      </c>
      <c r="C333" s="14"/>
      <c r="D333" s="1557" t="s">
        <v>1713</v>
      </c>
      <c r="E333" s="1557"/>
      <c r="F333" s="1557"/>
      <c r="G333" s="2"/>
    </row>
    <row r="334" spans="1:7" ht="12.75">
      <c r="A334" s="140"/>
      <c r="B334" s="140"/>
      <c r="C334" s="14"/>
      <c r="D334" s="282"/>
      <c r="E334" s="282"/>
      <c r="F334" s="282"/>
      <c r="G334" s="2"/>
    </row>
    <row r="335" spans="1:7" ht="14.45" customHeight="1">
      <c r="A335" s="413"/>
      <c r="B335" s="924" t="s">
        <v>135</v>
      </c>
      <c r="C335" s="14"/>
      <c r="D335" s="1553" t="s">
        <v>1719</v>
      </c>
      <c r="E335" s="1553"/>
      <c r="F335" s="1553"/>
      <c r="G335" s="2"/>
    </row>
    <row r="336" spans="1:7" ht="14.25">
      <c r="A336" s="413"/>
      <c r="B336" s="413"/>
      <c r="C336" s="14"/>
      <c r="D336" s="1553"/>
      <c r="E336" s="1553"/>
      <c r="F336" s="1553"/>
      <c r="G336" s="2"/>
    </row>
    <row r="337" spans="1:8" ht="14.25">
      <c r="A337" s="413"/>
      <c r="B337" s="413"/>
      <c r="C337" s="14"/>
      <c r="D337" s="1553"/>
      <c r="E337" s="1553"/>
      <c r="F337" s="1553"/>
      <c r="G337" s="2"/>
    </row>
    <row r="338" spans="1:8" ht="14.25">
      <c r="A338" s="413"/>
      <c r="B338" s="413"/>
      <c r="C338" s="14"/>
      <c r="D338" s="1553"/>
      <c r="E338" s="1553"/>
      <c r="F338" s="1553"/>
      <c r="G338" s="2"/>
    </row>
    <row r="339" spans="1:8" ht="14.25">
      <c r="A339" s="413"/>
      <c r="B339" s="413"/>
      <c r="C339" s="14"/>
      <c r="D339" s="1553"/>
      <c r="E339" s="1553"/>
      <c r="F339" s="1553"/>
      <c r="G339" s="2"/>
    </row>
    <row r="340" spans="1:8" ht="14.25">
      <c r="A340" s="413"/>
      <c r="B340" s="413"/>
      <c r="C340" s="14"/>
      <c r="D340" s="1553"/>
      <c r="E340" s="1553"/>
      <c r="F340" s="1553"/>
      <c r="G340" s="2"/>
    </row>
    <row r="341" spans="1:8" ht="14.25">
      <c r="A341" s="413"/>
      <c r="B341" s="413"/>
      <c r="C341" s="14"/>
      <c r="D341" s="1553"/>
      <c r="E341" s="1553"/>
      <c r="F341" s="1553"/>
      <c r="G341" s="2"/>
    </row>
    <row r="342" spans="1:8" ht="14.25">
      <c r="A342" s="413"/>
      <c r="B342" s="413"/>
      <c r="C342" s="14"/>
      <c r="D342" s="1553"/>
      <c r="E342" s="1553"/>
      <c r="F342" s="1553"/>
      <c r="G342" s="2"/>
    </row>
    <row r="343" spans="1:8" ht="14.25">
      <c r="A343" s="413"/>
      <c r="B343" s="413"/>
      <c r="C343" s="14"/>
      <c r="D343" s="1553"/>
      <c r="E343" s="1553"/>
      <c r="F343" s="1553"/>
    </row>
    <row r="344" spans="1:8" ht="14.25">
      <c r="A344" s="413"/>
      <c r="B344" s="413"/>
      <c r="C344" s="14"/>
      <c r="D344" s="1553"/>
      <c r="E344" s="1553"/>
      <c r="F344" s="1553"/>
    </row>
    <row r="345" spans="1:8" ht="14.25">
      <c r="A345" s="413"/>
      <c r="B345" s="413"/>
      <c r="C345" s="14"/>
      <c r="D345" s="1553"/>
      <c r="E345" s="1553"/>
      <c r="F345" s="1553"/>
    </row>
    <row r="346" spans="1:8" ht="14.25">
      <c r="A346" s="413"/>
      <c r="B346" s="413"/>
      <c r="C346" s="14"/>
      <c r="D346" s="1553"/>
      <c r="E346" s="1553"/>
      <c r="F346" s="1553"/>
    </row>
    <row r="347" spans="1:8" ht="14.25">
      <c r="A347" s="413"/>
      <c r="B347" s="413"/>
      <c r="C347" s="14"/>
      <c r="D347" s="1553"/>
      <c r="E347" s="1553"/>
      <c r="F347" s="1553"/>
    </row>
    <row r="348" spans="1:8" ht="14.25">
      <c r="A348" s="413"/>
      <c r="B348" s="413"/>
      <c r="C348" s="14"/>
      <c r="D348" s="1553"/>
      <c r="E348" s="1553"/>
      <c r="F348" s="1553"/>
    </row>
    <row r="349" spans="1:8" ht="14.25">
      <c r="A349" s="413"/>
      <c r="B349" s="413"/>
      <c r="C349" s="14"/>
      <c r="D349" s="1553"/>
      <c r="E349" s="1553"/>
      <c r="F349" s="1553"/>
    </row>
    <row r="350" spans="1:8" ht="12.75">
      <c r="A350" s="140"/>
      <c r="B350" s="140"/>
      <c r="C350" s="14"/>
      <c r="D350" s="282"/>
      <c r="E350" s="282"/>
      <c r="F350" s="282"/>
    </row>
    <row r="351" spans="1:8" s="50" customFormat="1" ht="14.45" customHeight="1">
      <c r="A351" s="413"/>
      <c r="B351" s="924" t="s">
        <v>135</v>
      </c>
      <c r="C351" s="140"/>
      <c r="D351" s="1553" t="s">
        <v>1714</v>
      </c>
      <c r="E351" s="1553"/>
      <c r="F351" s="1553"/>
      <c r="G351" s="8"/>
      <c r="H351" s="16"/>
    </row>
    <row r="352" spans="1:8" s="50" customFormat="1" ht="12.75">
      <c r="A352" s="140"/>
      <c r="B352" s="140"/>
      <c r="C352" s="140"/>
      <c r="D352" s="1553"/>
      <c r="E352" s="1553"/>
      <c r="F352" s="1553"/>
      <c r="G352" s="8"/>
      <c r="H352" s="16"/>
    </row>
    <row r="353" spans="1:8" s="50" customFormat="1" ht="12.75">
      <c r="A353" s="140"/>
      <c r="B353" s="140"/>
      <c r="C353" s="140"/>
      <c r="D353" s="1553"/>
      <c r="E353" s="1553"/>
      <c r="F353" s="1553"/>
      <c r="G353" s="8"/>
      <c r="H353" s="16"/>
    </row>
    <row r="354" spans="1:8" s="50" customFormat="1" ht="12.75">
      <c r="A354" s="140"/>
      <c r="B354" s="140"/>
      <c r="C354" s="140"/>
      <c r="D354" s="1553"/>
      <c r="E354" s="1553"/>
      <c r="F354" s="1553"/>
      <c r="G354" s="8"/>
      <c r="H354" s="16"/>
    </row>
    <row r="355" spans="1:8" s="50" customFormat="1" ht="12.75">
      <c r="A355" s="140"/>
      <c r="B355" s="140"/>
      <c r="C355" s="140"/>
      <c r="D355" s="1553"/>
      <c r="E355" s="1553"/>
      <c r="F355" s="1553"/>
      <c r="G355" s="8"/>
      <c r="H355" s="16"/>
    </row>
    <row r="356" spans="1:8" s="50" customFormat="1" ht="12.75">
      <c r="A356" s="140"/>
      <c r="B356" s="140"/>
      <c r="C356" s="140"/>
      <c r="D356" s="1553"/>
      <c r="E356" s="1553"/>
      <c r="F356" s="1553"/>
      <c r="G356" s="8"/>
      <c r="H356" s="16"/>
    </row>
    <row r="357" spans="1:8" s="50" customFormat="1" ht="12.75">
      <c r="A357" s="140"/>
      <c r="B357" s="140"/>
      <c r="C357" s="140"/>
      <c r="D357" s="1553"/>
      <c r="E357" s="1553"/>
      <c r="F357" s="1553"/>
      <c r="G357" s="8"/>
      <c r="H357" s="16"/>
    </row>
    <row r="358" spans="1:8" s="50" customFormat="1" ht="12.75">
      <c r="A358" s="140"/>
      <c r="B358" s="140"/>
      <c r="C358" s="140"/>
      <c r="D358" s="1553"/>
      <c r="E358" s="1553"/>
      <c r="F358" s="1553"/>
      <c r="G358" s="8"/>
      <c r="H358" s="16"/>
    </row>
    <row r="359" spans="1:8" s="50" customFormat="1" ht="12.75">
      <c r="A359" s="140"/>
      <c r="B359" s="140"/>
      <c r="C359" s="140"/>
      <c r="D359" s="1553"/>
      <c r="E359" s="1553"/>
      <c r="F359" s="1553"/>
      <c r="G359" s="8"/>
      <c r="H359" s="16"/>
    </row>
    <row r="360" spans="1:8" ht="12.75">
      <c r="A360" s="150"/>
      <c r="B360" s="150"/>
      <c r="E360" s="403"/>
      <c r="F360" s="403"/>
    </row>
    <row r="361" spans="1:8" ht="14.25" customHeight="1">
      <c r="A361" s="413"/>
      <c r="B361" s="924" t="s">
        <v>135</v>
      </c>
      <c r="C361" s="14"/>
      <c r="D361" s="1551" t="s">
        <v>2310</v>
      </c>
      <c r="E361" s="1551"/>
      <c r="F361" s="1551"/>
    </row>
    <row r="362" spans="1:8" ht="12.75">
      <c r="A362" s="140"/>
      <c r="B362" s="140"/>
      <c r="C362" s="14"/>
      <c r="D362" s="1551"/>
      <c r="E362" s="1551"/>
      <c r="F362" s="1551"/>
    </row>
    <row r="363" spans="1:8" ht="12.75">
      <c r="A363" s="140"/>
      <c r="B363" s="140"/>
      <c r="C363" s="14"/>
      <c r="D363" s="1551"/>
      <c r="E363" s="1551"/>
      <c r="F363" s="1551"/>
    </row>
    <row r="364" spans="1:8" ht="12.75">
      <c r="A364" s="140"/>
      <c r="B364" s="140"/>
      <c r="C364" s="14"/>
      <c r="D364" s="1551"/>
      <c r="E364" s="1551"/>
      <c r="F364" s="1551"/>
    </row>
    <row r="365" spans="1:8" ht="12.75">
      <c r="A365" s="960"/>
      <c r="B365" s="960"/>
      <c r="C365" s="14"/>
      <c r="D365" s="1551"/>
      <c r="E365" s="1551"/>
      <c r="F365" s="1551"/>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2" t="s">
        <v>1369</v>
      </c>
      <c r="E368" s="1582"/>
      <c r="F368" s="1582"/>
      <c r="G368" s="71"/>
    </row>
    <row r="369" spans="1:7" ht="13.5" thickTop="1">
      <c r="A369" s="140"/>
      <c r="B369" s="140"/>
      <c r="C369" s="140"/>
      <c r="D369" s="1584" t="s">
        <v>1715</v>
      </c>
      <c r="E369" s="1584"/>
      <c r="F369" s="1584"/>
      <c r="G369" s="8"/>
    </row>
    <row r="370" spans="1:7" ht="12.75">
      <c r="A370" s="140"/>
      <c r="B370" s="140"/>
      <c r="C370" s="140"/>
      <c r="D370" s="287"/>
      <c r="E370" s="8"/>
      <c r="F370" s="8"/>
      <c r="G370" s="8"/>
    </row>
    <row r="371" spans="1:7" ht="14.25">
      <c r="A371" s="413"/>
      <c r="B371" s="924" t="s">
        <v>135</v>
      </c>
      <c r="C371" s="579"/>
      <c r="D371" s="1580" t="s">
        <v>1720</v>
      </c>
      <c r="E371" s="1580"/>
      <c r="F371" s="1580"/>
      <c r="G371" s="8"/>
    </row>
    <row r="372" spans="1:7" ht="14.25">
      <c r="A372" s="413"/>
      <c r="B372" s="413"/>
      <c r="C372" s="579"/>
      <c r="D372" s="644"/>
      <c r="E372" s="8"/>
      <c r="F372" s="8"/>
      <c r="G372" s="8"/>
    </row>
    <row r="373" spans="1:7" ht="14.25">
      <c r="A373" s="413"/>
      <c r="B373" s="924" t="s">
        <v>135</v>
      </c>
      <c r="C373" s="579"/>
      <c r="D373" s="1577" t="s">
        <v>1722</v>
      </c>
      <c r="E373" s="1578"/>
      <c r="F373" s="1578"/>
      <c r="G373" s="8"/>
    </row>
    <row r="374" spans="1:7" ht="14.25">
      <c r="A374" s="413"/>
      <c r="B374" s="413"/>
      <c r="C374" s="579"/>
      <c r="D374" s="1578"/>
      <c r="E374" s="1578"/>
      <c r="F374" s="1578"/>
      <c r="G374" s="8"/>
    </row>
    <row r="375" spans="1:7" ht="14.25">
      <c r="A375" s="413"/>
      <c r="B375" s="413"/>
      <c r="C375" s="579"/>
      <c r="D375" s="1578"/>
      <c r="E375" s="1578"/>
      <c r="F375" s="1578"/>
      <c r="G375" s="8"/>
    </row>
    <row r="376" spans="1:7" ht="14.25">
      <c r="A376" s="413"/>
      <c r="B376" s="413"/>
      <c r="C376" s="579"/>
      <c r="D376" s="1578"/>
      <c r="E376" s="1578"/>
      <c r="F376" s="1578"/>
      <c r="G376" s="8"/>
    </row>
    <row r="377" spans="1:7" ht="14.25">
      <c r="A377" s="413"/>
      <c r="B377" s="413"/>
      <c r="C377" s="579"/>
      <c r="D377" s="1578"/>
      <c r="E377" s="1578"/>
      <c r="F377" s="1578"/>
      <c r="G377" s="8"/>
    </row>
    <row r="378" spans="1:7" ht="14.25">
      <c r="A378" s="413"/>
      <c r="B378" s="413"/>
      <c r="C378" s="579"/>
      <c r="D378" s="1578"/>
      <c r="E378" s="1578"/>
      <c r="F378" s="1578"/>
      <c r="G378" s="8"/>
    </row>
    <row r="379" spans="1:7" ht="14.25">
      <c r="A379" s="413"/>
      <c r="B379" s="413"/>
      <c r="C379" s="579"/>
      <c r="D379" s="1578"/>
      <c r="E379" s="1578"/>
      <c r="F379" s="1578"/>
      <c r="G379" s="8"/>
    </row>
    <row r="380" spans="1:7" ht="14.25">
      <c r="A380" s="413"/>
      <c r="B380" s="413"/>
      <c r="C380" s="579"/>
      <c r="D380" s="1578"/>
      <c r="E380" s="1578"/>
      <c r="F380" s="1578"/>
      <c r="G380" s="8"/>
    </row>
    <row r="381" spans="1:7" ht="14.25">
      <c r="A381" s="413"/>
      <c r="B381" s="413"/>
      <c r="C381" s="579"/>
      <c r="D381" s="1578"/>
      <c r="E381" s="1578"/>
      <c r="F381" s="1578"/>
      <c r="G381" s="8"/>
    </row>
    <row r="382" spans="1:7" ht="14.25">
      <c r="A382" s="413"/>
      <c r="B382" s="413"/>
      <c r="C382" s="579"/>
      <c r="D382" s="1578"/>
      <c r="E382" s="1578"/>
      <c r="F382" s="1578"/>
      <c r="G382" s="8"/>
    </row>
    <row r="383" spans="1:7" ht="14.25">
      <c r="A383" s="413"/>
      <c r="B383" s="413"/>
      <c r="C383" s="579"/>
      <c r="D383" s="965"/>
      <c r="E383" s="965"/>
      <c r="F383" s="965"/>
      <c r="G383" s="8"/>
    </row>
    <row r="384" spans="1:7" ht="14.25">
      <c r="A384" s="413"/>
      <c r="B384" s="924" t="s">
        <v>135</v>
      </c>
      <c r="C384" s="579"/>
      <c r="D384" s="1576" t="s">
        <v>1716</v>
      </c>
      <c r="E384" s="1576"/>
      <c r="F384" s="1576"/>
      <c r="G384" s="8"/>
    </row>
    <row r="385" spans="1:7" ht="12.75">
      <c r="A385" s="579"/>
      <c r="B385" s="579"/>
      <c r="C385" s="579"/>
      <c r="D385" s="1576"/>
      <c r="E385" s="1576"/>
      <c r="F385" s="1576"/>
      <c r="G385" s="8"/>
    </row>
    <row r="386" spans="1:7" ht="12.75">
      <c r="A386" s="579"/>
      <c r="B386" s="579"/>
      <c r="C386" s="579"/>
      <c r="D386" s="1576"/>
      <c r="E386" s="1576"/>
      <c r="F386" s="1576"/>
      <c r="G386" s="8"/>
    </row>
    <row r="387" spans="1:7" ht="12.75">
      <c r="A387" s="579"/>
      <c r="B387" s="579"/>
      <c r="C387" s="579"/>
      <c r="D387" s="1576"/>
      <c r="E387" s="1576"/>
      <c r="F387" s="1576"/>
      <c r="G387" s="8"/>
    </row>
    <row r="388" spans="1:7" ht="12.75">
      <c r="A388" s="579"/>
      <c r="B388" s="579"/>
      <c r="C388" s="579"/>
      <c r="D388" s="969"/>
      <c r="E388" s="969"/>
      <c r="F388" s="969"/>
      <c r="G388" s="8"/>
    </row>
    <row r="389" spans="1:7" ht="12.75">
      <c r="A389" s="579"/>
      <c r="B389" s="579"/>
      <c r="C389" s="579"/>
      <c r="D389" s="1576" t="s">
        <v>1717</v>
      </c>
      <c r="E389" s="1576"/>
      <c r="F389" s="1576"/>
      <c r="G389" s="8"/>
    </row>
    <row r="390" spans="1:7" ht="12.75">
      <c r="A390" s="579"/>
      <c r="B390" s="579"/>
      <c r="C390" s="579"/>
      <c r="D390" s="1576"/>
      <c r="E390" s="1576"/>
      <c r="F390" s="1576"/>
      <c r="G390" s="8"/>
    </row>
    <row r="391" spans="1:7" ht="12.75">
      <c r="A391" s="579"/>
      <c r="B391" s="579"/>
      <c r="C391" s="579"/>
      <c r="D391" s="1576"/>
      <c r="E391" s="1576"/>
      <c r="F391" s="1576"/>
      <c r="G391" s="8"/>
    </row>
    <row r="392" spans="1:7" ht="12.75">
      <c r="A392" s="579"/>
      <c r="B392" s="579"/>
      <c r="C392" s="579"/>
      <c r="D392" s="1576"/>
      <c r="E392" s="1576"/>
      <c r="F392" s="1576"/>
      <c r="G392" s="8"/>
    </row>
    <row r="393" spans="1:7" ht="12.75">
      <c r="A393" s="579"/>
      <c r="B393" s="579"/>
      <c r="C393" s="579"/>
      <c r="D393" s="1576"/>
      <c r="E393" s="1576"/>
      <c r="F393" s="1576"/>
      <c r="G393" s="8"/>
    </row>
    <row r="394" spans="1:7" ht="12.75">
      <c r="A394" s="579"/>
      <c r="B394" s="579"/>
      <c r="C394" s="579"/>
      <c r="D394" s="1576"/>
      <c r="E394" s="1576"/>
      <c r="F394" s="1576"/>
      <c r="G394" s="8"/>
    </row>
    <row r="395" spans="1:7" ht="12.75">
      <c r="A395" s="579"/>
      <c r="B395" s="579"/>
      <c r="C395" s="579"/>
      <c r="D395" s="1576"/>
      <c r="E395" s="1576"/>
      <c r="F395" s="1576"/>
      <c r="G395" s="8"/>
    </row>
    <row r="396" spans="1:7" ht="12.75">
      <c r="A396" s="579"/>
      <c r="B396" s="579"/>
      <c r="C396" s="579"/>
      <c r="D396" s="1576"/>
      <c r="E396" s="1576"/>
      <c r="F396" s="1576"/>
      <c r="G396" s="8"/>
    </row>
    <row r="397" spans="1:7" ht="12.75">
      <c r="A397" s="579"/>
      <c r="B397" s="579"/>
      <c r="C397" s="579"/>
      <c r="D397" s="1576"/>
      <c r="E397" s="1576"/>
      <c r="F397" s="1576"/>
      <c r="G397" s="8"/>
    </row>
    <row r="398" spans="1:7" ht="13.7" customHeight="1">
      <c r="A398" s="579"/>
      <c r="B398" s="579"/>
      <c r="C398" s="579"/>
      <c r="D398" s="1554" t="s">
        <v>1721</v>
      </c>
      <c r="E398" s="1554"/>
      <c r="F398" s="1554"/>
      <c r="G398" s="8"/>
    </row>
    <row r="399" spans="1:7" ht="13.7" customHeight="1">
      <c r="A399" s="579"/>
      <c r="B399" s="579"/>
      <c r="C399" s="579"/>
      <c r="D399" s="1554"/>
      <c r="E399" s="1554"/>
      <c r="F399" s="1554"/>
      <c r="G399" s="8"/>
    </row>
    <row r="400" spans="1:7" ht="13.7" customHeight="1">
      <c r="A400" s="579"/>
      <c r="B400" s="579"/>
      <c r="C400" s="579"/>
      <c r="D400" s="1554"/>
      <c r="E400" s="1554"/>
      <c r="F400" s="1554"/>
      <c r="G400" s="8"/>
    </row>
    <row r="401" spans="1:7" ht="13.7" customHeight="1">
      <c r="A401" s="579"/>
      <c r="B401" s="579"/>
      <c r="C401" s="579"/>
      <c r="D401" s="1554"/>
      <c r="E401" s="1554"/>
      <c r="F401" s="1554"/>
      <c r="G401" s="8"/>
    </row>
    <row r="402" spans="1:7" ht="13.7" customHeight="1">
      <c r="A402" s="579"/>
      <c r="B402" s="579"/>
      <c r="C402" s="579"/>
      <c r="D402" s="1554"/>
      <c r="E402" s="1554"/>
      <c r="F402" s="1554"/>
      <c r="G402" s="8"/>
    </row>
    <row r="403" spans="1:7" ht="13.7" customHeight="1">
      <c r="A403" s="579"/>
      <c r="B403" s="579"/>
      <c r="C403" s="579"/>
      <c r="D403" s="1554"/>
      <c r="E403" s="1554"/>
      <c r="F403" s="1554"/>
      <c r="G403" s="8"/>
    </row>
    <row r="404" spans="1:7" ht="13.7" customHeight="1">
      <c r="A404" s="579"/>
      <c r="B404" s="579"/>
      <c r="C404" s="579"/>
      <c r="D404" s="1554"/>
      <c r="E404" s="1554"/>
      <c r="F404" s="1554"/>
      <c r="G404" s="8"/>
    </row>
    <row r="405" spans="1:7" ht="13.7" customHeight="1">
      <c r="A405" s="579"/>
      <c r="B405" s="579"/>
      <c r="C405" s="579"/>
      <c r="D405" s="1554"/>
      <c r="E405" s="1554"/>
      <c r="F405" s="1554"/>
      <c r="G405" s="8"/>
    </row>
    <row r="406" spans="1:7" ht="13.7" customHeight="1">
      <c r="A406" s="579"/>
      <c r="B406" s="579"/>
      <c r="C406" s="579"/>
      <c r="D406" s="1554"/>
      <c r="E406" s="1554"/>
      <c r="F406" s="1554"/>
      <c r="G406" s="8"/>
    </row>
    <row r="407" spans="1:7" ht="13.7" customHeight="1">
      <c r="A407" s="579"/>
      <c r="B407" s="579"/>
      <c r="C407" s="579"/>
      <c r="D407" s="1554"/>
      <c r="E407" s="1554"/>
      <c r="F407" s="1554"/>
      <c r="G407" s="8"/>
    </row>
    <row r="408" spans="1:7" ht="13.7" customHeight="1">
      <c r="A408" s="579"/>
      <c r="B408" s="579"/>
      <c r="C408" s="579"/>
      <c r="D408" s="1554"/>
      <c r="E408" s="1554"/>
      <c r="F408" s="1554"/>
      <c r="G408" s="8"/>
    </row>
    <row r="409" spans="1:7" ht="13.7" customHeight="1">
      <c r="A409" s="579"/>
      <c r="B409" s="579"/>
      <c r="C409" s="579"/>
      <c r="D409" s="1554"/>
      <c r="E409" s="1554"/>
      <c r="F409" s="1554"/>
      <c r="G409" s="8"/>
    </row>
    <row r="410" spans="1:7" ht="13.7" customHeight="1">
      <c r="A410" s="579"/>
      <c r="B410" s="579"/>
      <c r="C410" s="579"/>
      <c r="D410" s="1554"/>
      <c r="E410" s="1554"/>
      <c r="F410" s="1554"/>
      <c r="G410" s="8"/>
    </row>
    <row r="411" spans="1:7" ht="13.7" customHeight="1">
      <c r="A411" s="579"/>
      <c r="B411" s="579"/>
      <c r="C411" s="579"/>
      <c r="D411" s="1554"/>
      <c r="E411" s="1554"/>
      <c r="F411" s="1554"/>
      <c r="G411" s="8"/>
    </row>
    <row r="412" spans="1:7" ht="13.7" customHeight="1">
      <c r="A412" s="579"/>
      <c r="B412" s="579"/>
      <c r="C412" s="579"/>
      <c r="D412" s="1554"/>
      <c r="E412" s="1554"/>
      <c r="F412" s="1554"/>
      <c r="G412" s="8"/>
    </row>
    <row r="413" spans="1:7" ht="13.7" customHeight="1">
      <c r="A413" s="579"/>
      <c r="B413" s="579"/>
      <c r="C413" s="579"/>
      <c r="D413" s="1554"/>
      <c r="E413" s="1554"/>
      <c r="F413" s="1554"/>
      <c r="G413" s="8"/>
    </row>
    <row r="414" spans="1:7" ht="13.7" customHeight="1">
      <c r="A414" s="579"/>
      <c r="B414" s="579"/>
      <c r="C414" s="579"/>
      <c r="D414" s="1554"/>
      <c r="E414" s="1554"/>
      <c r="F414" s="1554"/>
      <c r="G414" s="8"/>
    </row>
    <row r="415" spans="1:7" ht="13.7" customHeight="1">
      <c r="A415" s="579"/>
      <c r="B415" s="579"/>
      <c r="C415" s="579"/>
      <c r="D415" s="1554"/>
      <c r="E415" s="1554"/>
      <c r="F415" s="1554"/>
      <c r="G415" s="8"/>
    </row>
    <row r="416" spans="1:7" ht="12.75">
      <c r="A416" s="579"/>
      <c r="B416" s="579"/>
      <c r="C416" s="579"/>
      <c r="D416" s="782"/>
      <c r="E416" s="8"/>
      <c r="F416" s="8"/>
      <c r="G416" s="8"/>
    </row>
    <row r="417" spans="1:7" ht="13.7" customHeight="1">
      <c r="A417" s="579"/>
      <c r="B417" s="924" t="s">
        <v>135</v>
      </c>
      <c r="C417" s="579"/>
      <c r="D417" s="1554" t="s">
        <v>1718</v>
      </c>
      <c r="E417" s="1554"/>
      <c r="F417" s="1554"/>
      <c r="G417" s="8"/>
    </row>
    <row r="418" spans="1:7" ht="12.75">
      <c r="A418" s="579"/>
      <c r="B418" s="579"/>
      <c r="C418" s="579"/>
      <c r="D418" s="1554"/>
      <c r="E418" s="1554"/>
      <c r="F418" s="1554"/>
      <c r="G418" s="8"/>
    </row>
    <row r="419" spans="1:7" ht="12.75">
      <c r="A419" s="579"/>
      <c r="B419" s="579"/>
      <c r="C419" s="579"/>
      <c r="D419" s="1301"/>
      <c r="E419" s="1301"/>
      <c r="F419" s="1301"/>
      <c r="G419" s="8"/>
    </row>
    <row r="420" spans="1:7" ht="12.75">
      <c r="A420" s="579"/>
      <c r="B420" s="1303" t="s">
        <v>135</v>
      </c>
      <c r="C420" s="579"/>
      <c r="D420" s="1559" t="s">
        <v>2073</v>
      </c>
      <c r="E420" s="1559"/>
      <c r="F420" s="1559"/>
      <c r="G420" s="8"/>
    </row>
    <row r="421" spans="1:7" ht="12.75">
      <c r="A421" s="579"/>
      <c r="B421" s="579"/>
      <c r="C421" s="579"/>
      <c r="D421" s="1559"/>
      <c r="E421" s="1559"/>
      <c r="F421" s="1559"/>
      <c r="G421" s="8"/>
    </row>
    <row r="422" spans="1:7" ht="12.75">
      <c r="A422" s="579"/>
      <c r="B422" s="579"/>
      <c r="C422" s="579"/>
      <c r="D422" s="1559"/>
      <c r="E422" s="1559"/>
      <c r="F422" s="1559"/>
      <c r="G422" s="8"/>
    </row>
    <row r="423" spans="1:7" ht="12.75">
      <c r="A423" s="579"/>
      <c r="B423" s="579"/>
      <c r="C423" s="579"/>
      <c r="D423" s="1559"/>
      <c r="E423" s="1559"/>
      <c r="F423" s="1559"/>
      <c r="G423" s="8"/>
    </row>
    <row r="424" spans="1:7" ht="12.75">
      <c r="A424" s="579"/>
      <c r="B424" s="579"/>
      <c r="C424" s="579"/>
      <c r="D424" s="1559"/>
      <c r="E424" s="1559"/>
      <c r="F424" s="1559"/>
      <c r="G424" s="8"/>
    </row>
    <row r="425" spans="1:7" ht="12.75">
      <c r="A425" s="579"/>
      <c r="B425" s="579"/>
      <c r="C425" s="579"/>
      <c r="D425" s="1559"/>
      <c r="E425" s="1559"/>
      <c r="F425" s="1559"/>
      <c r="G425" s="8"/>
    </row>
    <row r="426" spans="1:7" ht="14.45" customHeight="1">
      <c r="A426" s="413"/>
      <c r="B426" s="924" t="s">
        <v>135</v>
      </c>
      <c r="C426" s="579"/>
      <c r="D426" s="1559" t="s">
        <v>2051</v>
      </c>
      <c r="E426" s="1559"/>
      <c r="F426" s="1559"/>
      <c r="G426" s="8"/>
    </row>
    <row r="427" spans="1:7" ht="14.25">
      <c r="A427" s="783"/>
      <c r="B427" s="783"/>
      <c r="C427" s="579"/>
      <c r="D427" s="1559"/>
      <c r="E427" s="1559"/>
      <c r="F427" s="1559"/>
      <c r="G427" s="8"/>
    </row>
    <row r="428" spans="1:7" ht="14.25">
      <c r="A428" s="783"/>
      <c r="B428" s="783"/>
      <c r="C428" s="579"/>
      <c r="D428" s="1559"/>
      <c r="E428" s="1559"/>
      <c r="F428" s="1559"/>
      <c r="G428" s="8"/>
    </row>
    <row r="429" spans="1:7" ht="14.25">
      <c r="A429" s="783"/>
      <c r="B429" s="783"/>
      <c r="C429" s="579"/>
      <c r="D429" s="1559"/>
      <c r="E429" s="1559"/>
      <c r="F429" s="1559"/>
      <c r="G429" s="8"/>
    </row>
    <row r="430" spans="1:7" ht="14.25" customHeight="1">
      <c r="A430" s="783"/>
      <c r="B430" s="783"/>
      <c r="C430" s="579"/>
      <c r="D430" s="1560" t="s">
        <v>2069</v>
      </c>
      <c r="E430" s="1560"/>
      <c r="F430" s="1560"/>
      <c r="G430" s="8"/>
    </row>
    <row r="431" spans="1:7" ht="12.75">
      <c r="A431" s="140"/>
      <c r="B431" s="140"/>
      <c r="C431" s="140"/>
      <c r="D431" s="143"/>
      <c r="E431" s="8"/>
      <c r="F431" s="8"/>
      <c r="G431" s="8"/>
    </row>
    <row r="432" spans="1:7" ht="14.45" customHeight="1">
      <c r="A432" s="413"/>
      <c r="B432" s="924" t="s">
        <v>135</v>
      </c>
      <c r="C432" s="355"/>
      <c r="D432" s="1555" t="s">
        <v>1723</v>
      </c>
      <c r="E432" s="1555"/>
      <c r="F432" s="1555"/>
      <c r="G432" s="8"/>
    </row>
    <row r="433" spans="1:7" ht="14.25">
      <c r="A433" s="413"/>
      <c r="B433" s="413"/>
      <c r="C433" s="140"/>
      <c r="D433" s="1555"/>
      <c r="E433" s="1555"/>
      <c r="F433" s="1555"/>
      <c r="G433" s="8"/>
    </row>
    <row r="434" spans="1:7" ht="14.25">
      <c r="A434" s="413"/>
      <c r="B434" s="413"/>
      <c r="C434" s="966"/>
      <c r="D434" s="1555"/>
      <c r="E434" s="1555"/>
      <c r="F434" s="1555"/>
      <c r="G434" s="8"/>
    </row>
    <row r="435" spans="1:7" ht="14.25">
      <c r="A435" s="413"/>
      <c r="B435" s="413"/>
      <c r="C435" s="966"/>
      <c r="D435" s="1555"/>
      <c r="E435" s="1555"/>
      <c r="F435" s="1555"/>
      <c r="G435" s="8"/>
    </row>
    <row r="436" spans="1:7" ht="14.25">
      <c r="A436" s="413"/>
      <c r="B436" s="413"/>
      <c r="C436" s="966"/>
      <c r="D436" s="1555"/>
      <c r="E436" s="1555"/>
      <c r="F436" s="1555"/>
      <c r="G436" s="8"/>
    </row>
    <row r="437" spans="1:7" ht="14.25">
      <c r="A437" s="413"/>
      <c r="B437" s="413"/>
      <c r="C437" s="966"/>
      <c r="D437" s="1555"/>
      <c r="E437" s="1555"/>
      <c r="F437" s="1555"/>
      <c r="G437" s="8"/>
    </row>
    <row r="438" spans="1:7" ht="14.25">
      <c r="A438" s="413"/>
      <c r="B438" s="413"/>
      <c r="C438" s="966"/>
      <c r="D438" s="1555"/>
      <c r="E438" s="1555"/>
      <c r="F438" s="1555"/>
      <c r="G438" s="8"/>
    </row>
    <row r="439" spans="1:7" ht="14.25">
      <c r="A439" s="413"/>
      <c r="B439" s="413"/>
      <c r="C439" s="966"/>
      <c r="D439" s="1555"/>
      <c r="E439" s="1555"/>
      <c r="F439" s="1555"/>
      <c r="G439" s="8"/>
    </row>
    <row r="440" spans="1:7" ht="14.25">
      <c r="A440" s="413"/>
      <c r="B440" s="413"/>
      <c r="C440" s="966"/>
      <c r="D440" s="1555"/>
      <c r="E440" s="1555"/>
      <c r="F440" s="1555"/>
      <c r="G440" s="8"/>
    </row>
    <row r="441" spans="1:7" ht="14.25">
      <c r="A441" s="413"/>
      <c r="B441" s="413"/>
      <c r="C441" s="966"/>
      <c r="D441" s="1555"/>
      <c r="E441" s="1555"/>
      <c r="F441" s="1555"/>
      <c r="G441" s="8"/>
    </row>
    <row r="442" spans="1:7" ht="14.25">
      <c r="A442" s="413"/>
      <c r="B442" s="413"/>
      <c r="C442" s="966"/>
      <c r="D442" s="1555"/>
      <c r="E442" s="1555"/>
      <c r="F442" s="1555"/>
      <c r="G442" s="8"/>
    </row>
    <row r="443" spans="1:7" ht="14.25">
      <c r="A443" s="413"/>
      <c r="B443" s="413"/>
      <c r="C443" s="966"/>
      <c r="D443" s="1555"/>
      <c r="E443" s="1555"/>
      <c r="F443" s="1555"/>
      <c r="G443" s="8"/>
    </row>
    <row r="444" spans="1:7" ht="14.25">
      <c r="A444" s="413"/>
      <c r="B444" s="413"/>
      <c r="C444" s="966"/>
      <c r="D444" s="1555"/>
      <c r="E444" s="1555"/>
      <c r="F444" s="1555"/>
      <c r="G444" s="8"/>
    </row>
    <row r="445" spans="1:7" ht="14.25">
      <c r="A445" s="413"/>
      <c r="B445" s="413"/>
      <c r="C445" s="966"/>
      <c r="D445" s="1555"/>
      <c r="E445" s="1555"/>
      <c r="F445" s="1555"/>
      <c r="G445" s="8"/>
    </row>
    <row r="446" spans="1:7" ht="14.25">
      <c r="A446" s="413"/>
      <c r="B446" s="413"/>
      <c r="C446" s="966"/>
      <c r="D446" s="1555"/>
      <c r="E446" s="1555"/>
      <c r="F446" s="1555"/>
      <c r="G446" s="8"/>
    </row>
    <row r="447" spans="1:7" ht="14.25">
      <c r="A447" s="413"/>
      <c r="B447" s="413"/>
      <c r="C447" s="966"/>
      <c r="D447" s="1555"/>
      <c r="E447" s="1555"/>
      <c r="F447" s="1555"/>
      <c r="G447" s="8"/>
    </row>
    <row r="448" spans="1:7" ht="14.25">
      <c r="A448" s="413"/>
      <c r="B448" s="413"/>
      <c r="C448" s="966"/>
      <c r="D448" s="1555"/>
      <c r="E448" s="1555"/>
      <c r="F448" s="1555"/>
      <c r="G448" s="8"/>
    </row>
    <row r="449" spans="1:7" ht="14.25">
      <c r="A449" s="413"/>
      <c r="B449" s="413"/>
      <c r="C449" s="966"/>
      <c r="D449" s="1555"/>
      <c r="E449" s="1555"/>
      <c r="F449" s="1555"/>
      <c r="G449" s="8"/>
    </row>
    <row r="450" spans="1:7" ht="14.25">
      <c r="A450" s="413"/>
      <c r="B450" s="413"/>
      <c r="C450" s="966"/>
      <c r="D450" s="1555"/>
      <c r="E450" s="1555"/>
      <c r="F450" s="1555"/>
      <c r="G450" s="8"/>
    </row>
    <row r="451" spans="1:7" ht="14.25">
      <c r="A451" s="413"/>
      <c r="B451" s="413"/>
      <c r="C451" s="966"/>
      <c r="D451" s="1555"/>
      <c r="E451" s="1555"/>
      <c r="F451" s="1555"/>
      <c r="G451" s="8"/>
    </row>
    <row r="452" spans="1:7" ht="14.25">
      <c r="A452" s="413"/>
      <c r="B452" s="413"/>
      <c r="C452" s="966"/>
      <c r="D452" s="1555"/>
      <c r="E452" s="1555"/>
      <c r="F452" s="1555"/>
      <c r="G452" s="8"/>
    </row>
    <row r="453" spans="1:7" ht="14.25">
      <c r="A453" s="413"/>
      <c r="B453" s="413"/>
      <c r="C453" s="966"/>
      <c r="D453" s="1555"/>
      <c r="E453" s="1555"/>
      <c r="F453" s="1555"/>
      <c r="G453" s="8"/>
    </row>
    <row r="454" spans="1:7" ht="14.25">
      <c r="A454" s="413"/>
      <c r="B454" s="413"/>
      <c r="C454" s="966"/>
      <c r="D454" s="1555"/>
      <c r="E454" s="1555"/>
      <c r="F454" s="1555"/>
      <c r="G454" s="8"/>
    </row>
    <row r="455" spans="1:7" ht="14.25">
      <c r="A455" s="413"/>
      <c r="B455" s="413"/>
      <c r="C455" s="966"/>
      <c r="D455" s="1555"/>
      <c r="E455" s="1555"/>
      <c r="F455" s="1555"/>
      <c r="G455" s="8"/>
    </row>
    <row r="456" spans="1:7" ht="14.25">
      <c r="A456" s="413"/>
      <c r="B456" s="413"/>
      <c r="C456" s="966"/>
      <c r="D456" s="1555"/>
      <c r="E456" s="1555"/>
      <c r="F456" s="1555"/>
      <c r="G456" s="8"/>
    </row>
    <row r="457" spans="1:7" ht="14.25">
      <c r="A457" s="413"/>
      <c r="B457" s="413"/>
      <c r="C457" s="966"/>
      <c r="D457" s="1555"/>
      <c r="E457" s="1555"/>
      <c r="F457" s="1555"/>
      <c r="G457" s="8"/>
    </row>
    <row r="458" spans="1:7" ht="14.25">
      <c r="A458" s="413"/>
      <c r="B458" s="413"/>
      <c r="C458" s="966"/>
      <c r="D458" s="1555"/>
      <c r="E458" s="1555"/>
      <c r="F458" s="1555"/>
      <c r="G458" s="8"/>
    </row>
    <row r="459" spans="1:7" ht="14.25">
      <c r="A459" s="413"/>
      <c r="B459" s="413"/>
      <c r="C459" s="966"/>
      <c r="D459" s="1555"/>
      <c r="E459" s="1555"/>
      <c r="F459" s="1555"/>
      <c r="G459" s="8"/>
    </row>
    <row r="460" spans="1:7" ht="14.25">
      <c r="A460" s="413"/>
      <c r="B460" s="413"/>
      <c r="C460" s="966"/>
      <c r="D460" s="1555"/>
      <c r="E460" s="1555"/>
      <c r="F460" s="1555"/>
      <c r="G460" s="8"/>
    </row>
    <row r="461" spans="1:7" ht="14.25">
      <c r="A461" s="413"/>
      <c r="B461" s="413"/>
      <c r="C461" s="966"/>
      <c r="D461" s="1555"/>
      <c r="E461" s="1555"/>
      <c r="F461" s="1555"/>
      <c r="G461" s="8"/>
    </row>
    <row r="462" spans="1:7" ht="12.75" hidden="1">
      <c r="A462" s="140"/>
      <c r="B462" s="140"/>
      <c r="C462" s="140"/>
      <c r="D462" s="1555"/>
      <c r="E462" s="1555"/>
      <c r="F462" s="1555"/>
      <c r="G462" s="8"/>
    </row>
    <row r="463" spans="1:7" ht="12.75" hidden="1">
      <c r="A463" s="140"/>
      <c r="B463" s="140"/>
      <c r="C463" s="140"/>
      <c r="D463" s="143"/>
      <c r="E463" s="40"/>
      <c r="F463" s="40"/>
      <c r="G463" s="40"/>
    </row>
    <row r="464" spans="1:7" ht="14.25">
      <c r="A464" s="413"/>
      <c r="B464" s="924" t="s">
        <v>135</v>
      </c>
      <c r="C464" s="355"/>
      <c r="D464" s="1556" t="s">
        <v>2313</v>
      </c>
      <c r="E464" s="1557"/>
      <c r="F464" s="1557"/>
      <c r="G464" s="8"/>
    </row>
    <row r="465" spans="1:7" ht="12.75">
      <c r="A465" s="140"/>
      <c r="B465" s="140"/>
      <c r="C465" s="140"/>
      <c r="D465" s="2"/>
      <c r="E465" s="1506" t="s">
        <v>2312</v>
      </c>
      <c r="F465" s="1506"/>
      <c r="G465" s="8"/>
    </row>
    <row r="466" spans="1:7" ht="13.7" customHeight="1">
      <c r="A466" s="140"/>
      <c r="B466" s="140"/>
      <c r="C466" s="140"/>
      <c r="D466" s="1558" t="s">
        <v>2048</v>
      </c>
      <c r="E466" s="1553"/>
      <c r="F466" s="1553"/>
      <c r="G466" s="8"/>
    </row>
    <row r="467" spans="1:7" ht="13.7" customHeight="1">
      <c r="A467" s="966"/>
      <c r="B467" s="966"/>
      <c r="C467" s="966"/>
      <c r="D467" s="1553"/>
      <c r="E467" s="1553"/>
      <c r="F467" s="1553"/>
      <c r="G467" s="8"/>
    </row>
    <row r="468" spans="1:7" ht="12.75">
      <c r="A468" s="140"/>
      <c r="B468" s="140"/>
      <c r="C468" s="140"/>
      <c r="D468" s="143"/>
      <c r="E468" s="8"/>
      <c r="F468" s="8"/>
      <c r="G468" s="8"/>
    </row>
    <row r="469" spans="1:7" ht="14.45" customHeight="1">
      <c r="A469" s="413"/>
      <c r="B469" s="924" t="s">
        <v>135</v>
      </c>
      <c r="C469" s="355"/>
      <c r="D469" s="1555" t="s">
        <v>1724</v>
      </c>
      <c r="E469" s="1555"/>
      <c r="F469" s="1555"/>
      <c r="G469" s="8"/>
    </row>
    <row r="470" spans="1:7" ht="12.75">
      <c r="A470" s="140"/>
      <c r="B470" s="140"/>
      <c r="C470" s="140"/>
      <c r="D470" s="1555"/>
      <c r="E470" s="1555"/>
      <c r="F470" s="1555"/>
      <c r="G470" s="8"/>
    </row>
    <row r="471" spans="1:7" ht="12.75">
      <c r="A471" s="140"/>
      <c r="B471" s="140"/>
      <c r="C471" s="140"/>
      <c r="D471" s="1555"/>
      <c r="E471" s="1555"/>
      <c r="F471" s="1555"/>
      <c r="G471" s="8"/>
    </row>
    <row r="472" spans="1:7" ht="12.75">
      <c r="A472" s="966"/>
      <c r="B472" s="966"/>
      <c r="C472" s="966"/>
      <c r="D472" s="964"/>
      <c r="E472" s="964"/>
      <c r="F472" s="964"/>
      <c r="G472" s="8"/>
    </row>
    <row r="473" spans="1:7" ht="14.25">
      <c r="A473" s="140"/>
      <c r="B473" s="924" t="s">
        <v>135</v>
      </c>
      <c r="C473" s="413"/>
      <c r="D473" s="1558" t="s">
        <v>1882</v>
      </c>
      <c r="E473" s="1553"/>
      <c r="F473" s="1553"/>
      <c r="G473" s="8"/>
    </row>
    <row r="474" spans="1:7" ht="12.75">
      <c r="A474" s="140"/>
      <c r="B474" s="140"/>
      <c r="C474" s="140"/>
      <c r="D474" s="1553"/>
      <c r="E474" s="1553"/>
      <c r="F474" s="1553"/>
      <c r="G474" s="8"/>
    </row>
    <row r="475" spans="1:7" ht="12.75">
      <c r="A475" s="140"/>
      <c r="B475" s="140"/>
      <c r="C475" s="140"/>
      <c r="D475" s="143"/>
      <c r="E475" s="679"/>
      <c r="F475" s="8"/>
      <c r="G475" s="8"/>
    </row>
    <row r="476" spans="1:7" ht="14.25">
      <c r="A476" s="140"/>
      <c r="B476" s="924" t="s">
        <v>135</v>
      </c>
      <c r="C476" s="413"/>
      <c r="D476" s="1553" t="s">
        <v>1725</v>
      </c>
      <c r="E476" s="1553"/>
      <c r="F476" s="1553"/>
      <c r="G476" s="8"/>
    </row>
    <row r="477" spans="1:7" ht="12.75">
      <c r="A477" s="140"/>
      <c r="B477" s="140"/>
      <c r="C477" s="140"/>
      <c r="D477" s="1553"/>
      <c r="E477" s="1553"/>
      <c r="F477" s="1553"/>
      <c r="G477" s="8"/>
    </row>
    <row r="478" spans="1:7" ht="12.75">
      <c r="A478" s="140"/>
      <c r="B478" s="140"/>
      <c r="C478" s="140"/>
      <c r="D478" s="1553"/>
      <c r="E478" s="1553"/>
      <c r="F478" s="1553"/>
      <c r="G478" s="8"/>
    </row>
    <row r="479" spans="1:7" ht="12.75">
      <c r="A479" s="966"/>
      <c r="B479" s="966"/>
      <c r="C479" s="966"/>
      <c r="D479" s="1553"/>
      <c r="E479" s="1553"/>
      <c r="F479" s="1553"/>
      <c r="G479" s="8"/>
    </row>
    <row r="480" spans="1:7" ht="12.75">
      <c r="A480" s="966"/>
      <c r="B480" s="924" t="s">
        <v>135</v>
      </c>
      <c r="C480" s="966"/>
      <c r="D480" s="1553"/>
      <c r="E480" s="1553"/>
      <c r="F480" s="1553"/>
      <c r="G480" s="8"/>
    </row>
    <row r="481" spans="1:7" ht="12.75">
      <c r="A481" s="966"/>
      <c r="B481" s="966"/>
      <c r="C481" s="966"/>
      <c r="D481" s="1553"/>
      <c r="E481" s="1553"/>
      <c r="F481" s="1553"/>
      <c r="G481" s="8"/>
    </row>
    <row r="482" spans="1:7" ht="12.75">
      <c r="A482" s="966"/>
      <c r="B482" s="966"/>
      <c r="C482" s="966"/>
      <c r="D482" s="1553"/>
      <c r="E482" s="1553"/>
      <c r="F482" s="1553"/>
      <c r="G482" s="8"/>
    </row>
    <row r="483" spans="1:7" ht="12.75">
      <c r="A483" s="966"/>
      <c r="B483" s="924" t="s">
        <v>135</v>
      </c>
      <c r="C483" s="966"/>
      <c r="D483" s="1553"/>
      <c r="E483" s="1553"/>
      <c r="F483" s="1553"/>
      <c r="G483" s="8"/>
    </row>
    <row r="484" spans="1:7" ht="12.75">
      <c r="A484" s="966"/>
      <c r="B484" s="966"/>
      <c r="C484" s="966"/>
      <c r="D484" s="1553"/>
      <c r="E484" s="1553"/>
      <c r="F484" s="1553"/>
      <c r="G484" s="8"/>
    </row>
    <row r="485" spans="1:7" ht="12.75">
      <c r="A485" s="966"/>
      <c r="B485" s="966"/>
      <c r="C485" s="966"/>
      <c r="D485" s="1553"/>
      <c r="E485" s="1553"/>
      <c r="F485" s="1553"/>
      <c r="G485" s="8"/>
    </row>
    <row r="486" spans="1:7" ht="12.75">
      <c r="A486" s="966"/>
      <c r="B486" s="966"/>
      <c r="C486" s="966"/>
      <c r="D486" s="1553"/>
      <c r="E486" s="1553"/>
      <c r="F486" s="1553"/>
      <c r="G486" s="8"/>
    </row>
    <row r="487" spans="1:7" ht="12.75">
      <c r="A487" s="966"/>
      <c r="B487" s="924" t="s">
        <v>135</v>
      </c>
      <c r="C487" s="966"/>
      <c r="D487" s="1553"/>
      <c r="E487" s="1553"/>
      <c r="F487" s="1553"/>
      <c r="G487" s="8"/>
    </row>
    <row r="488" spans="1:7" ht="12.75">
      <c r="A488" s="966"/>
      <c r="B488" s="966"/>
      <c r="C488" s="966"/>
      <c r="D488" s="1553"/>
      <c r="E488" s="1553"/>
      <c r="F488" s="1553"/>
      <c r="G488" s="8"/>
    </row>
    <row r="489" spans="1:7" ht="12.75">
      <c r="A489" s="966"/>
      <c r="B489" s="924" t="s">
        <v>135</v>
      </c>
      <c r="C489" s="966"/>
      <c r="D489" s="1553"/>
      <c r="E489" s="1553"/>
      <c r="F489" s="1553"/>
      <c r="G489" s="8"/>
    </row>
    <row r="490" spans="1:7" ht="12.75">
      <c r="A490" s="966"/>
      <c r="B490" s="14"/>
      <c r="C490" s="966"/>
      <c r="D490" s="1553"/>
      <c r="E490" s="1553"/>
      <c r="F490" s="1553"/>
      <c r="G490" s="8"/>
    </row>
    <row r="491" spans="1:7" ht="13.7" customHeight="1">
      <c r="A491" s="140"/>
      <c r="B491" s="967" t="s">
        <v>135</v>
      </c>
      <c r="C491" s="140"/>
      <c r="D491" s="1553" t="s">
        <v>1726</v>
      </c>
      <c r="E491" s="1553"/>
      <c r="F491" s="1553"/>
      <c r="G491" s="8"/>
    </row>
    <row r="492" spans="1:7" ht="12.75">
      <c r="A492" s="140"/>
      <c r="B492" s="140"/>
      <c r="C492" s="140"/>
      <c r="D492" s="1553"/>
      <c r="E492" s="1553"/>
      <c r="F492" s="1553"/>
      <c r="G492" s="8"/>
    </row>
    <row r="493" spans="1:7" ht="12.75">
      <c r="A493" s="140"/>
      <c r="B493" s="140"/>
      <c r="C493" s="140"/>
      <c r="D493" s="1553"/>
      <c r="E493" s="1553"/>
      <c r="F493" s="1553"/>
      <c r="G493" s="8"/>
    </row>
    <row r="494" spans="1:7" ht="12.75">
      <c r="A494" s="140"/>
      <c r="B494" s="140"/>
      <c r="C494" s="140"/>
      <c r="D494" s="1553"/>
      <c r="E494" s="1553"/>
      <c r="F494" s="1553"/>
      <c r="G494" s="8"/>
    </row>
    <row r="495" spans="1:7" ht="12.75">
      <c r="A495" s="140"/>
      <c r="B495" s="140"/>
      <c r="C495" s="140"/>
      <c r="D495" s="1553"/>
      <c r="E495" s="1553"/>
      <c r="F495" s="1553"/>
      <c r="G495" s="8"/>
    </row>
    <row r="496" spans="1:7" ht="12.75">
      <c r="A496" s="140"/>
      <c r="B496" s="140"/>
      <c r="C496" s="140"/>
      <c r="D496" s="143"/>
      <c r="E496" s="8"/>
      <c r="F496" s="8"/>
      <c r="G496" s="8"/>
    </row>
    <row r="497" spans="1:7" ht="12.75">
      <c r="A497" s="140"/>
      <c r="B497" s="924" t="s">
        <v>135</v>
      </c>
      <c r="C497" s="140"/>
      <c r="D497" s="1568" t="s">
        <v>1544</v>
      </c>
      <c r="E497" s="1568"/>
      <c r="F497" s="1568"/>
      <c r="G497" s="8"/>
    </row>
    <row r="498" spans="1:7" ht="12.75">
      <c r="A498" s="143"/>
      <c r="B498" s="143"/>
      <c r="C498" s="14"/>
      <c r="D498" s="282"/>
      <c r="E498" s="282"/>
      <c r="F498" s="282"/>
    </row>
    <row r="499" spans="1:7" ht="12.75">
      <c r="A499" s="1563" t="s">
        <v>1501</v>
      </c>
      <c r="B499" s="1563"/>
      <c r="C499" s="1563"/>
      <c r="D499" s="1563"/>
      <c r="E499" s="1563"/>
      <c r="F499" s="1563"/>
      <c r="G499" s="1563"/>
    </row>
    <row r="500" spans="1:7" ht="12.75">
      <c r="A500" s="143"/>
      <c r="B500" s="143"/>
      <c r="C500" s="14"/>
      <c r="D500" s="282"/>
      <c r="E500" s="282"/>
      <c r="F500" s="282"/>
    </row>
    <row r="501" spans="1:7" ht="12.75">
      <c r="A501" s="140"/>
      <c r="B501" s="140"/>
      <c r="C501" s="14"/>
      <c r="D501" s="1569" t="s">
        <v>1208</v>
      </c>
      <c r="E501" s="1569"/>
      <c r="F501" s="1569"/>
    </row>
    <row r="502" spans="1:7" ht="12.75">
      <c r="D502" s="1570" t="s">
        <v>1537</v>
      </c>
      <c r="E502" s="1570"/>
      <c r="F502" s="1570"/>
    </row>
    <row r="503" spans="1:7" ht="14.25">
      <c r="A503" s="413"/>
      <c r="B503" s="413"/>
      <c r="C503" s="14"/>
      <c r="D503" s="645"/>
      <c r="E503" s="282"/>
      <c r="F503" s="282"/>
    </row>
    <row r="504" spans="1:7" ht="14.25">
      <c r="A504" s="413"/>
      <c r="B504" s="924" t="s">
        <v>1499</v>
      </c>
      <c r="C504" s="14"/>
      <c r="D504" s="1571" t="s">
        <v>1727</v>
      </c>
      <c r="E504" s="1571"/>
      <c r="F504" s="1571"/>
    </row>
    <row r="505" spans="1:7" ht="14.25">
      <c r="A505" s="413"/>
      <c r="B505" s="413"/>
      <c r="C505" s="14"/>
      <c r="D505" s="1571"/>
      <c r="E505" s="1571"/>
      <c r="F505" s="1571"/>
    </row>
    <row r="506" spans="1:7" ht="14.25">
      <c r="A506" s="413"/>
      <c r="B506" s="413"/>
      <c r="C506" s="14"/>
      <c r="D506" s="287"/>
      <c r="E506" s="282"/>
      <c r="F506" s="282"/>
    </row>
    <row r="507" spans="1:7" ht="14.25">
      <c r="A507" s="552"/>
      <c r="B507" s="924" t="s">
        <v>1499</v>
      </c>
      <c r="D507" s="1572" t="s">
        <v>2070</v>
      </c>
      <c r="E507" s="1573"/>
      <c r="F507" s="1573"/>
    </row>
    <row r="508" spans="1:7" ht="14.25">
      <c r="A508" s="552"/>
      <c r="B508" s="552"/>
      <c r="D508" s="1573"/>
      <c r="E508" s="1573"/>
      <c r="F508" s="1573"/>
    </row>
    <row r="509" spans="1:7" ht="14.25">
      <c r="A509" s="552"/>
      <c r="B509" s="552"/>
      <c r="D509" s="1573"/>
      <c r="E509" s="1573"/>
      <c r="F509" s="1573"/>
      <c r="G509" s="2"/>
    </row>
    <row r="510" spans="1:7" ht="14.25">
      <c r="A510" s="552"/>
      <c r="B510" s="552"/>
      <c r="D510" s="1573"/>
      <c r="E510" s="1573"/>
      <c r="F510" s="1573"/>
      <c r="G510" s="2"/>
    </row>
    <row r="511" spans="1:7" ht="12.75">
      <c r="A511" s="150"/>
      <c r="B511" s="150"/>
      <c r="G511" s="2"/>
    </row>
    <row r="512" spans="1:7" ht="14.25">
      <c r="A512" s="413"/>
      <c r="B512" s="924" t="s">
        <v>1499</v>
      </c>
      <c r="C512" s="14"/>
      <c r="D512" s="1557" t="s">
        <v>1729</v>
      </c>
      <c r="E512" s="1557"/>
      <c r="F512" s="1557"/>
      <c r="G512" s="2"/>
    </row>
    <row r="513" spans="1:7" ht="12.75">
      <c r="A513" s="140"/>
      <c r="B513" s="140"/>
      <c r="C513" s="14"/>
      <c r="D513" s="287"/>
      <c r="E513" s="282"/>
      <c r="F513" s="282"/>
      <c r="G513" s="2"/>
    </row>
    <row r="514" spans="1:7" ht="14.25">
      <c r="A514" s="413"/>
      <c r="B514" s="924" t="s">
        <v>1499</v>
      </c>
      <c r="C514" s="14"/>
      <c r="D514" s="1555" t="s">
        <v>1730</v>
      </c>
      <c r="E514" s="1555"/>
      <c r="F514" s="1555"/>
      <c r="G514" s="2"/>
    </row>
    <row r="515" spans="1:7" ht="12.75">
      <c r="A515" s="140"/>
      <c r="B515" s="140"/>
      <c r="C515" s="14"/>
      <c r="D515" s="1555"/>
      <c r="E515" s="1555"/>
      <c r="F515" s="1555"/>
      <c r="G515" s="2"/>
    </row>
    <row r="516" spans="1:7" ht="12.75">
      <c r="A516" s="140"/>
      <c r="B516" s="140"/>
      <c r="C516" s="14"/>
      <c r="D516" s="680"/>
      <c r="E516" s="282"/>
      <c r="F516" s="282"/>
      <c r="G516" s="2"/>
    </row>
    <row r="517" spans="1:7" ht="14.25">
      <c r="A517" s="413"/>
      <c r="B517" s="924" t="s">
        <v>135</v>
      </c>
      <c r="C517" s="14"/>
      <c r="D517" s="1557" t="s">
        <v>1728</v>
      </c>
      <c r="E517" s="1557"/>
      <c r="F517" s="1557"/>
    </row>
    <row r="518" spans="1:7" ht="14.25">
      <c r="A518" s="413"/>
      <c r="B518" s="413"/>
      <c r="C518" s="14"/>
      <c r="D518" s="287"/>
      <c r="E518" s="282"/>
      <c r="F518" s="282"/>
    </row>
    <row r="519" spans="1:7" ht="12.75">
      <c r="A519" s="1563" t="s">
        <v>1502</v>
      </c>
      <c r="B519" s="1563"/>
      <c r="C519" s="1563"/>
      <c r="D519" s="1563"/>
      <c r="E519" s="1563"/>
      <c r="F519" s="1563"/>
      <c r="G519" s="1563"/>
    </row>
    <row r="520" spans="1:7" ht="12" customHeight="1">
      <c r="A520" s="413"/>
      <c r="B520" s="413"/>
      <c r="C520" s="14"/>
      <c r="D520" s="287"/>
      <c r="E520" s="282"/>
      <c r="F520" s="282"/>
    </row>
    <row r="521" spans="1:7" ht="12.75">
      <c r="A521" s="150"/>
      <c r="B521" s="924" t="s">
        <v>1499</v>
      </c>
      <c r="C521" s="406"/>
      <c r="D521" s="1612" t="s">
        <v>1664</v>
      </c>
      <c r="E521" s="1612"/>
      <c r="F521" s="1612"/>
    </row>
    <row r="522" spans="1:7" ht="12.75">
      <c r="A522" s="150"/>
      <c r="C522" s="406"/>
      <c r="D522" s="1612"/>
      <c r="E522" s="1612"/>
      <c r="F522" s="1612"/>
    </row>
    <row r="523" spans="1:7" ht="12.75">
      <c r="A523" s="555"/>
      <c r="B523" s="555"/>
      <c r="C523" s="553"/>
      <c r="D523" s="1612"/>
      <c r="E523" s="1612"/>
      <c r="F523" s="1612"/>
    </row>
    <row r="524" spans="1:7" ht="12.75">
      <c r="A524" s="555"/>
      <c r="B524" s="555"/>
      <c r="C524" s="553"/>
      <c r="D524" s="1612"/>
      <c r="E524" s="1612"/>
      <c r="F524" s="1612"/>
    </row>
    <row r="525" spans="1:7" ht="12.75">
      <c r="A525" s="555"/>
      <c r="B525" s="555"/>
      <c r="C525" s="553"/>
    </row>
    <row r="526" spans="1:7" ht="14.25">
      <c r="A526" s="413"/>
      <c r="B526" s="924" t="s">
        <v>135</v>
      </c>
      <c r="C526" s="322"/>
      <c r="D526" s="1588" t="s">
        <v>1678</v>
      </c>
      <c r="E526" s="1588"/>
      <c r="F526" s="1588"/>
      <c r="G526" s="2"/>
    </row>
    <row r="527" spans="1:7" ht="12.75">
      <c r="A527" s="355"/>
      <c r="B527" s="355"/>
      <c r="C527" s="322"/>
      <c r="D527" s="1588"/>
      <c r="E527" s="1588"/>
      <c r="F527" s="1588"/>
      <c r="G527" s="2"/>
    </row>
    <row r="528" spans="1:7" ht="12.75">
      <c r="A528" s="555"/>
      <c r="B528" s="555"/>
      <c r="C528" s="553"/>
      <c r="D528" s="403"/>
      <c r="G528" s="2"/>
    </row>
    <row r="529" spans="1:7" ht="12.75">
      <c r="A529" s="555"/>
      <c r="B529" s="924" t="s">
        <v>135</v>
      </c>
      <c r="C529" s="553"/>
      <c r="D529" s="1507" t="s">
        <v>2314</v>
      </c>
      <c r="E529" s="1508"/>
      <c r="G529" s="2"/>
    </row>
    <row r="530" spans="1:7" ht="12.75">
      <c r="A530" s="555"/>
      <c r="B530" s="555"/>
      <c r="C530" s="553"/>
      <c r="D530" s="1508"/>
      <c r="E530" s="930" t="s">
        <v>2315</v>
      </c>
      <c r="G530" s="2"/>
    </row>
    <row r="531" spans="1:7" ht="14.25">
      <c r="A531" s="552"/>
      <c r="B531" s="2"/>
      <c r="D531" s="1613" t="s">
        <v>1656</v>
      </c>
      <c r="E531" s="1613"/>
      <c r="F531" s="1613"/>
      <c r="G531" s="2"/>
    </row>
    <row r="532" spans="1:7" ht="14.25">
      <c r="A532" s="552"/>
      <c r="B532" s="552"/>
      <c r="D532" s="1613"/>
      <c r="E532" s="1613"/>
      <c r="F532" s="1613"/>
      <c r="G532" s="2"/>
    </row>
    <row r="533" spans="1:7" ht="12.75">
      <c r="A533" s="150"/>
      <c r="B533" s="150"/>
      <c r="D533" s="1613"/>
      <c r="E533" s="1613"/>
      <c r="F533" s="1613"/>
    </row>
    <row r="534" spans="1:7" ht="12" customHeight="1">
      <c r="A534" s="679"/>
      <c r="B534" s="679"/>
      <c r="C534" s="405"/>
      <c r="E534" s="403"/>
    </row>
    <row r="535" spans="1:7" ht="12.75">
      <c r="A535" s="1563" t="s">
        <v>1514</v>
      </c>
      <c r="B535" s="1563"/>
      <c r="C535" s="1563"/>
      <c r="D535" s="1563"/>
      <c r="E535" s="1563"/>
      <c r="F535" s="1563"/>
      <c r="G535" s="1563"/>
    </row>
    <row r="536" spans="1:7" ht="12" customHeight="1">
      <c r="A536" s="143"/>
      <c r="B536" s="143"/>
      <c r="C536" s="322"/>
      <c r="D536" s="282"/>
      <c r="E536" s="287"/>
      <c r="F536" s="282"/>
    </row>
    <row r="537" spans="1:7" ht="12.75">
      <c r="A537" s="140"/>
      <c r="B537" s="140"/>
      <c r="C537" s="322"/>
      <c r="D537" s="1564" t="s">
        <v>1545</v>
      </c>
      <c r="E537" s="1564"/>
      <c r="F537" s="1564"/>
    </row>
    <row r="538" spans="1:7" ht="12.75">
      <c r="A538" s="140"/>
      <c r="B538" s="140"/>
      <c r="C538" s="14"/>
      <c r="D538" s="282"/>
      <c r="E538" s="282"/>
      <c r="F538" s="282"/>
    </row>
    <row r="539" spans="1:7" ht="12.75">
      <c r="A539" s="140"/>
      <c r="B539" s="924" t="s">
        <v>135</v>
      </c>
      <c r="C539" s="14"/>
      <c r="D539" s="1555" t="s">
        <v>1696</v>
      </c>
      <c r="E539" s="1555"/>
      <c r="F539" s="1555"/>
    </row>
    <row r="540" spans="1:7" ht="12.75">
      <c r="A540" s="140"/>
      <c r="B540" s="140"/>
      <c r="C540" s="14"/>
      <c r="D540" s="1555"/>
      <c r="E540" s="1555"/>
      <c r="F540" s="1555"/>
    </row>
    <row r="541" spans="1:7" ht="12" customHeight="1">
      <c r="A541" s="355"/>
      <c r="B541" s="355"/>
      <c r="C541" s="322"/>
      <c r="D541" s="287"/>
      <c r="E541" s="282"/>
      <c r="F541" s="282"/>
    </row>
    <row r="542" spans="1:7" ht="14.25">
      <c r="A542" s="413"/>
      <c r="B542" s="924" t="s">
        <v>135</v>
      </c>
      <c r="C542" s="322"/>
      <c r="D542" s="1555" t="s">
        <v>1697</v>
      </c>
      <c r="E542" s="1555"/>
      <c r="F542" s="1555"/>
    </row>
    <row r="543" spans="1:7" ht="12.75">
      <c r="A543" s="355"/>
      <c r="B543" s="355"/>
      <c r="C543" s="322"/>
      <c r="D543" s="1555"/>
      <c r="E543" s="1555"/>
      <c r="F543" s="1555"/>
    </row>
    <row r="544" spans="1:7" ht="12" customHeight="1">
      <c r="A544" s="355"/>
      <c r="B544" s="355"/>
      <c r="C544" s="322"/>
      <c r="D544" s="287"/>
      <c r="E544" s="282"/>
      <c r="F544" s="282"/>
    </row>
    <row r="545" spans="1:7" ht="12.75">
      <c r="A545" s="1604" t="s">
        <v>1554</v>
      </c>
      <c r="B545" s="1604"/>
      <c r="C545" s="1604"/>
      <c r="D545" s="1604"/>
      <c r="E545" s="1604"/>
      <c r="F545" s="1604"/>
      <c r="G545" s="1604"/>
    </row>
    <row r="546" spans="1:7" ht="12" customHeight="1">
      <c r="A546" s="143"/>
      <c r="B546" s="143"/>
      <c r="C546" s="322"/>
      <c r="D546" s="287"/>
      <c r="E546" s="282"/>
      <c r="F546" s="282"/>
    </row>
    <row r="547" spans="1:7" ht="12.75">
      <c r="A547" s="140"/>
      <c r="B547" s="140"/>
      <c r="C547" s="322"/>
      <c r="D547" s="1564" t="s">
        <v>180</v>
      </c>
      <c r="E547" s="1564"/>
      <c r="F547" s="1564"/>
    </row>
    <row r="548" spans="1:7" ht="12.75">
      <c r="A548" s="140"/>
      <c r="B548" s="140"/>
      <c r="C548" s="322"/>
      <c r="D548" s="1557" t="s">
        <v>1674</v>
      </c>
      <c r="E548" s="1557"/>
      <c r="F548" s="1557"/>
    </row>
    <row r="549" spans="1:7" ht="12.75">
      <c r="A549" s="140"/>
      <c r="B549" s="140"/>
      <c r="C549" s="322"/>
      <c r="D549" s="287"/>
      <c r="E549" s="287"/>
      <c r="F549" s="287"/>
    </row>
    <row r="550" spans="1:7" ht="14.25">
      <c r="A550" s="413"/>
      <c r="B550" s="924" t="s">
        <v>1499</v>
      </c>
      <c r="C550" s="322"/>
      <c r="D550" s="1557" t="s">
        <v>1201</v>
      </c>
      <c r="E550" s="1557"/>
      <c r="F550" s="1557"/>
    </row>
    <row r="551" spans="1:7" ht="12" customHeight="1">
      <c r="A551" s="355"/>
      <c r="B551" s="355"/>
      <c r="C551" s="322"/>
      <c r="D551" s="287"/>
      <c r="E551" s="2"/>
      <c r="F551" s="2"/>
      <c r="G551" s="2"/>
    </row>
    <row r="552" spans="1:7" ht="14.45" customHeight="1">
      <c r="A552" s="413"/>
      <c r="B552" s="924" t="s">
        <v>1499</v>
      </c>
      <c r="C552" s="322"/>
      <c r="D552" s="1555" t="s">
        <v>1673</v>
      </c>
      <c r="E552" s="1555"/>
      <c r="F552" s="1555"/>
      <c r="G552" s="2"/>
    </row>
    <row r="553" spans="1:7" ht="12.75">
      <c r="A553" s="355"/>
      <c r="B553" s="355"/>
      <c r="C553" s="322"/>
      <c r="D553" s="1555"/>
      <c r="E553" s="1555"/>
      <c r="F553" s="1555"/>
      <c r="G553" s="2"/>
    </row>
    <row r="554" spans="1:7" ht="12" customHeight="1">
      <c r="A554" s="355"/>
      <c r="B554" s="355"/>
      <c r="C554" s="322"/>
      <c r="D554" s="287"/>
      <c r="E554" s="2"/>
      <c r="F554" s="2"/>
      <c r="G554" s="2"/>
    </row>
    <row r="555" spans="1:7" ht="14.25">
      <c r="A555" s="413"/>
      <c r="B555" s="924" t="s">
        <v>1499</v>
      </c>
      <c r="C555" s="322"/>
      <c r="D555" s="1555" t="s">
        <v>1675</v>
      </c>
      <c r="E555" s="1555"/>
      <c r="F555" s="1555"/>
      <c r="G555" s="2"/>
    </row>
    <row r="556" spans="1:7" ht="12.75">
      <c r="A556" s="355"/>
      <c r="B556" s="355"/>
      <c r="C556" s="322"/>
      <c r="D556" s="1555"/>
      <c r="E556" s="1555"/>
      <c r="F556" s="1555"/>
      <c r="G556" s="2"/>
    </row>
    <row r="557" spans="1:7" ht="12" customHeight="1">
      <c r="A557" s="355"/>
      <c r="B557" s="355"/>
      <c r="C557" s="322"/>
      <c r="D557" s="287"/>
      <c r="E557" s="2"/>
      <c r="F557" s="2"/>
      <c r="G557" s="2"/>
    </row>
    <row r="558" spans="1:7" ht="14.25">
      <c r="A558" s="413"/>
      <c r="B558" s="924" t="s">
        <v>1499</v>
      </c>
      <c r="C558" s="322"/>
      <c r="D558" s="1555" t="s">
        <v>1676</v>
      </c>
      <c r="E558" s="1555"/>
      <c r="F558" s="1555"/>
      <c r="G558" s="2"/>
    </row>
    <row r="559" spans="1:7" ht="12.75">
      <c r="A559" s="355"/>
      <c r="B559" s="355"/>
      <c r="C559" s="322"/>
      <c r="D559" s="1555"/>
      <c r="E559" s="1555"/>
      <c r="F559" s="1555"/>
      <c r="G559" s="2"/>
    </row>
    <row r="560" spans="1:7" ht="12" customHeight="1">
      <c r="A560" s="355"/>
      <c r="B560" s="355"/>
      <c r="C560" s="322"/>
      <c r="D560" s="287"/>
      <c r="E560" s="2"/>
      <c r="F560" s="2"/>
      <c r="G560" s="2"/>
    </row>
    <row r="561" spans="1:7" ht="14.45" customHeight="1">
      <c r="A561" s="413"/>
      <c r="B561" s="924" t="s">
        <v>1499</v>
      </c>
      <c r="C561" s="322"/>
      <c r="D561" s="1555" t="s">
        <v>1677</v>
      </c>
      <c r="E561" s="1555"/>
      <c r="F561" s="1555"/>
      <c r="G561" s="2"/>
    </row>
    <row r="562" spans="1:7" ht="12.75">
      <c r="A562" s="355"/>
      <c r="B562" s="355"/>
      <c r="C562" s="322"/>
      <c r="D562" s="1555"/>
      <c r="E562" s="1555"/>
      <c r="F562" s="1555"/>
      <c r="G562" s="2"/>
    </row>
    <row r="563" spans="1:7" ht="12.75">
      <c r="A563" s="355"/>
      <c r="B563" s="355"/>
      <c r="C563" s="322"/>
      <c r="D563" s="1555"/>
      <c r="E563" s="1555"/>
      <c r="F563" s="1555"/>
      <c r="G563" s="2"/>
    </row>
    <row r="564" spans="1:7" ht="12.75">
      <c r="A564" s="355"/>
      <c r="B564" s="355"/>
      <c r="C564" s="322"/>
      <c r="D564" s="287"/>
      <c r="E564" s="2"/>
      <c r="F564" s="2"/>
      <c r="G564" s="2"/>
    </row>
    <row r="565" spans="1:7" ht="14.25">
      <c r="A565" s="413"/>
      <c r="B565" s="924" t="s">
        <v>135</v>
      </c>
      <c r="C565" s="322"/>
      <c r="D565" s="1587" t="s">
        <v>1785</v>
      </c>
      <c r="E565" s="1588"/>
      <c r="F565" s="1588"/>
      <c r="G565" s="2"/>
    </row>
    <row r="566" spans="1:7" ht="12.75">
      <c r="A566" s="355"/>
      <c r="B566" s="355"/>
      <c r="C566" s="322"/>
      <c r="D566" s="1588"/>
      <c r="E566" s="1588"/>
      <c r="F566" s="1588"/>
      <c r="G566" s="2"/>
    </row>
    <row r="567" spans="1:7" ht="12.75">
      <c r="A567" s="355"/>
      <c r="B567" s="355"/>
      <c r="C567" s="322"/>
      <c r="D567" s="679"/>
      <c r="E567" s="282"/>
      <c r="F567" s="282"/>
      <c r="G567" s="2"/>
    </row>
    <row r="568" spans="1:7" ht="14.25">
      <c r="A568" s="413"/>
      <c r="B568" s="924" t="s">
        <v>135</v>
      </c>
      <c r="C568" s="322"/>
      <c r="D568" s="1555" t="s">
        <v>1679</v>
      </c>
      <c r="E568" s="1555"/>
      <c r="F568" s="1555"/>
      <c r="G568" s="2"/>
    </row>
    <row r="569" spans="1:7" ht="12.75">
      <c r="A569" s="355"/>
      <c r="B569" s="355"/>
      <c r="C569" s="322"/>
      <c r="D569" s="1555"/>
      <c r="E569" s="1555"/>
      <c r="F569" s="1555"/>
      <c r="G569" s="2"/>
    </row>
    <row r="570" spans="1:7" ht="12" customHeight="1">
      <c r="A570" s="355"/>
      <c r="B570" s="355"/>
      <c r="C570" s="322"/>
      <c r="D570" s="287"/>
      <c r="E570" s="282"/>
      <c r="F570" s="282"/>
      <c r="G570" s="2"/>
    </row>
    <row r="571" spans="1:7" ht="14.25">
      <c r="A571" s="413"/>
      <c r="B571" s="924" t="s">
        <v>1499</v>
      </c>
      <c r="C571" s="322"/>
      <c r="D571" s="1557" t="s">
        <v>1680</v>
      </c>
      <c r="E571" s="1557"/>
      <c r="F571" s="1557"/>
      <c r="G571" s="2"/>
    </row>
    <row r="572" spans="1:7" ht="14.25">
      <c r="A572" s="413"/>
      <c r="B572" s="413"/>
      <c r="C572" s="322"/>
      <c r="D572" s="1609" t="s">
        <v>2316</v>
      </c>
      <c r="E572" s="1609"/>
      <c r="F572" s="1609"/>
      <c r="G572" s="2"/>
    </row>
    <row r="573" spans="1:7" ht="12.75">
      <c r="A573" s="410"/>
      <c r="B573" s="410"/>
      <c r="C573" s="405"/>
      <c r="D573" s="1509"/>
      <c r="E573" s="930" t="s">
        <v>2317</v>
      </c>
      <c r="F573" s="1510"/>
      <c r="G573" s="2"/>
    </row>
    <row r="574" spans="1:7" ht="15" customHeight="1">
      <c r="A574" s="410"/>
      <c r="B574" s="410"/>
      <c r="C574" s="405"/>
      <c r="D574" s="1565" t="s">
        <v>1918</v>
      </c>
      <c r="E574" s="1598"/>
      <c r="F574" s="1598"/>
      <c r="G574" s="2"/>
    </row>
    <row r="575" spans="1:7" ht="12.75">
      <c r="A575" s="410"/>
      <c r="B575" s="410"/>
      <c r="C575" s="405"/>
      <c r="D575" s="1598"/>
      <c r="E575" s="1598"/>
      <c r="F575" s="1598"/>
      <c r="G575" s="2"/>
    </row>
    <row r="576" spans="1:7" ht="12.75">
      <c r="A576" s="410"/>
      <c r="B576" s="410"/>
      <c r="C576" s="405"/>
      <c r="D576" s="1598"/>
      <c r="E576" s="1598"/>
      <c r="F576" s="1598"/>
      <c r="G576" s="2"/>
    </row>
    <row r="577" spans="1:7" ht="12.75">
      <c r="A577" s="410"/>
      <c r="B577" s="410"/>
      <c r="C577" s="405"/>
      <c r="D577" s="1598"/>
      <c r="E577" s="1598"/>
      <c r="F577" s="1598"/>
      <c r="G577" s="2"/>
    </row>
    <row r="578" spans="1:7" ht="12.75">
      <c r="A578" s="410"/>
      <c r="B578" s="410"/>
      <c r="C578" s="405"/>
      <c r="D578" s="1598"/>
      <c r="E578" s="1598"/>
      <c r="F578" s="1598"/>
      <c r="G578" s="2"/>
    </row>
    <row r="579" spans="1:7" ht="12.75">
      <c r="A579" s="410"/>
      <c r="B579" s="410"/>
      <c r="C579" s="405"/>
      <c r="D579" s="1598"/>
      <c r="E579" s="1598"/>
      <c r="F579" s="1598"/>
      <c r="G579" s="2"/>
    </row>
    <row r="580" spans="1:7" ht="12.75">
      <c r="A580" s="410"/>
      <c r="B580" s="410"/>
      <c r="C580" s="405"/>
      <c r="D580" s="1598"/>
      <c r="E580" s="1598"/>
      <c r="F580" s="1598"/>
      <c r="G580" s="2"/>
    </row>
    <row r="581" spans="1:7" ht="12.75">
      <c r="A581" s="410"/>
      <c r="B581" s="410"/>
      <c r="C581" s="405"/>
      <c r="D581" s="1598"/>
      <c r="E581" s="1598"/>
      <c r="F581" s="1598"/>
      <c r="G581" s="2"/>
    </row>
    <row r="582" spans="1:7" ht="12.75">
      <c r="A582" s="410"/>
      <c r="B582" s="410"/>
      <c r="C582" s="405"/>
      <c r="D582" s="1598"/>
      <c r="E582" s="1598"/>
      <c r="F582" s="1598"/>
      <c r="G582" s="2"/>
    </row>
    <row r="583" spans="1:7" ht="12.75">
      <c r="A583" s="410"/>
      <c r="B583" s="410"/>
      <c r="C583" s="405"/>
      <c r="D583" s="928"/>
      <c r="E583" s="928"/>
      <c r="F583" s="928"/>
      <c r="G583" s="2"/>
    </row>
    <row r="584" spans="1:7" ht="14.25">
      <c r="A584" s="552"/>
      <c r="B584" s="924" t="s">
        <v>1499</v>
      </c>
      <c r="C584" s="405"/>
      <c r="D584" s="1616" t="s">
        <v>1681</v>
      </c>
      <c r="E584" s="1616"/>
      <c r="F584" s="1616"/>
      <c r="G584" s="2"/>
    </row>
    <row r="585" spans="1:7" ht="13.7" customHeight="1">
      <c r="A585" s="140"/>
      <c r="B585" s="140"/>
      <c r="C585" s="322"/>
      <c r="D585" s="1555" t="s">
        <v>1682</v>
      </c>
      <c r="E585" s="1555"/>
      <c r="F585" s="1555"/>
      <c r="G585" s="2"/>
    </row>
    <row r="586" spans="1:7" ht="12.75">
      <c r="A586" s="355"/>
      <c r="B586" s="355"/>
      <c r="C586" s="322"/>
      <c r="D586" s="1555"/>
      <c r="E586" s="1555"/>
      <c r="F586" s="1555"/>
      <c r="G586" s="2"/>
    </row>
    <row r="587" spans="1:7" ht="12.75">
      <c r="A587" s="355"/>
      <c r="B587" s="355"/>
      <c r="C587" s="322"/>
      <c r="D587" s="1555"/>
      <c r="E587" s="1555"/>
      <c r="F587" s="1555"/>
      <c r="G587" s="2"/>
    </row>
    <row r="588" spans="1:7" ht="12.75">
      <c r="A588" s="355"/>
      <c r="B588" s="355"/>
      <c r="C588" s="322"/>
      <c r="D588" s="954"/>
      <c r="E588" s="954"/>
      <c r="F588" s="954"/>
      <c r="G588" s="2"/>
    </row>
    <row r="589" spans="1:7" ht="14.45" customHeight="1">
      <c r="A589" s="413"/>
      <c r="B589" s="924" t="s">
        <v>1499</v>
      </c>
      <c r="C589" s="322"/>
      <c r="D589" s="1555" t="s">
        <v>1683</v>
      </c>
      <c r="E589" s="1555"/>
      <c r="F589" s="1555"/>
      <c r="G589" s="2"/>
    </row>
    <row r="590" spans="1:7" ht="14.25">
      <c r="A590" s="413"/>
      <c r="B590" s="413"/>
      <c r="C590" s="322"/>
      <c r="D590" s="1555"/>
      <c r="E590" s="1555"/>
      <c r="F590" s="1555"/>
      <c r="G590" s="2"/>
    </row>
    <row r="591" spans="1:7" ht="14.25">
      <c r="A591" s="413"/>
      <c r="B591" s="413"/>
      <c r="C591" s="322"/>
      <c r="D591" s="1555"/>
      <c r="E591" s="1555"/>
      <c r="F591" s="1555"/>
    </row>
    <row r="592" spans="1:7" ht="12.75">
      <c r="A592" s="355"/>
      <c r="B592" s="355"/>
      <c r="C592" s="322"/>
      <c r="D592" s="1555"/>
      <c r="E592" s="1555"/>
      <c r="F592" s="1555"/>
    </row>
    <row r="593" spans="1:7" ht="12.75">
      <c r="A593" s="355"/>
      <c r="B593" s="355"/>
      <c r="C593" s="322"/>
      <c r="D593" s="287"/>
      <c r="E593" s="282"/>
      <c r="F593" s="282"/>
    </row>
    <row r="594" spans="1:7" ht="12.75">
      <c r="A594" s="415"/>
      <c r="B594" s="924" t="s">
        <v>135</v>
      </c>
      <c r="C594" s="299"/>
      <c r="D594" s="1561" t="s">
        <v>1986</v>
      </c>
      <c r="E594" s="1562"/>
      <c r="F594" s="1562"/>
      <c r="G594" s="288"/>
    </row>
    <row r="595" spans="1:7" ht="12.75">
      <c r="A595" s="415"/>
      <c r="B595" s="415"/>
      <c r="C595" s="299"/>
      <c r="D595" s="282"/>
      <c r="E595" s="282"/>
      <c r="F595" s="282"/>
      <c r="G595" s="288"/>
    </row>
    <row r="596" spans="1:7" ht="12.75">
      <c r="A596" s="355"/>
      <c r="B596" s="355"/>
      <c r="C596" s="322"/>
      <c r="D596" s="933"/>
      <c r="E596" s="933"/>
      <c r="F596" s="933"/>
    </row>
    <row r="597" spans="1:7" ht="12.75">
      <c r="A597" s="1563" t="s">
        <v>1516</v>
      </c>
      <c r="B597" s="1563"/>
      <c r="C597" s="1563"/>
      <c r="D597" s="1563"/>
      <c r="E597" s="1563"/>
      <c r="F597" s="1563"/>
      <c r="G597" s="1563"/>
    </row>
    <row r="598" spans="1:7" ht="12.75">
      <c r="A598" s="355"/>
      <c r="B598" s="355"/>
      <c r="C598" s="322"/>
      <c r="D598" s="282"/>
      <c r="E598" s="282"/>
      <c r="F598" s="282"/>
    </row>
    <row r="599" spans="1:7" ht="12.75">
      <c r="A599" s="140"/>
      <c r="B599" s="140"/>
      <c r="C599" s="298"/>
      <c r="D599" s="1566" t="s">
        <v>181</v>
      </c>
      <c r="E599" s="1566"/>
      <c r="F599" s="1566"/>
      <c r="G599" s="288"/>
    </row>
    <row r="600" spans="1:7" ht="12.75">
      <c r="A600" s="140"/>
      <c r="B600" s="140"/>
      <c r="C600" s="298"/>
      <c r="D600" s="1567" t="s">
        <v>1571</v>
      </c>
      <c r="E600" s="1567"/>
      <c r="F600" s="1567"/>
      <c r="G600" s="288"/>
    </row>
    <row r="601" spans="1:7" ht="12.75">
      <c r="A601" s="140"/>
      <c r="B601" s="140"/>
      <c r="C601" s="298"/>
      <c r="D601" s="575"/>
      <c r="E601" s="282"/>
      <c r="F601" s="282"/>
      <c r="G601" s="288"/>
    </row>
    <row r="602" spans="1:7" ht="14.25">
      <c r="A602" s="413"/>
      <c r="B602" s="924" t="s">
        <v>1499</v>
      </c>
      <c r="C602" s="14"/>
      <c r="D602" s="1567" t="s">
        <v>1202</v>
      </c>
      <c r="E602" s="1567"/>
      <c r="F602" s="1567"/>
      <c r="G602" s="288"/>
    </row>
    <row r="603" spans="1:7" ht="12.75">
      <c r="A603" s="33"/>
      <c r="B603" s="33"/>
      <c r="C603" s="14"/>
      <c r="D603" s="579"/>
      <c r="E603" s="282"/>
      <c r="F603" s="282"/>
      <c r="G603" s="288"/>
    </row>
    <row r="604" spans="1:7" ht="14.45" customHeight="1">
      <c r="A604" s="413"/>
      <c r="B604" s="924" t="s">
        <v>1499</v>
      </c>
      <c r="C604" s="14"/>
      <c r="D604" s="1573" t="s">
        <v>1573</v>
      </c>
      <c r="E604" s="1573"/>
      <c r="F604" s="1573"/>
      <c r="G604" s="288"/>
    </row>
    <row r="605" spans="1:7" ht="14.45" customHeight="1">
      <c r="A605" s="413"/>
      <c r="B605" s="413"/>
      <c r="C605" s="14"/>
      <c r="D605" s="1573"/>
      <c r="E605" s="1573"/>
      <c r="F605" s="1573"/>
      <c r="G605" s="288"/>
    </row>
    <row r="606" spans="1:7" ht="14.25">
      <c r="A606" s="413"/>
      <c r="B606" s="413"/>
      <c r="C606" s="14"/>
      <c r="D606" s="1573"/>
      <c r="E606" s="1573"/>
      <c r="F606" s="1573"/>
      <c r="G606" s="288"/>
    </row>
    <row r="607" spans="1:7" ht="14.25">
      <c r="A607" s="413"/>
      <c r="B607" s="413"/>
      <c r="C607" s="14"/>
      <c r="D607" s="932"/>
      <c r="E607" s="932"/>
      <c r="F607" s="932"/>
      <c r="G607" s="288"/>
    </row>
    <row r="608" spans="1:7" ht="14.25">
      <c r="A608" s="413"/>
      <c r="B608" s="924" t="s">
        <v>135</v>
      </c>
      <c r="C608" s="14"/>
      <c r="D608" s="1573" t="s">
        <v>1572</v>
      </c>
      <c r="E608" s="1573"/>
      <c r="F608" s="1573"/>
      <c r="G608" s="288"/>
    </row>
    <row r="609" spans="1:7" ht="14.25">
      <c r="A609" s="413"/>
      <c r="B609" s="413"/>
      <c r="C609" s="14"/>
      <c r="D609" s="1573"/>
      <c r="E609" s="1573"/>
      <c r="F609" s="1573"/>
      <c r="G609" s="288"/>
    </row>
    <row r="610" spans="1:7" ht="14.25">
      <c r="A610" s="413"/>
      <c r="B610" s="413"/>
      <c r="C610" s="14"/>
      <c r="D610" s="1573"/>
      <c r="E610" s="1573"/>
      <c r="F610" s="1573"/>
      <c r="G610" s="288"/>
    </row>
    <row r="611" spans="1:7" ht="14.25">
      <c r="A611" s="413"/>
      <c r="B611" s="413"/>
      <c r="C611" s="14"/>
      <c r="D611" s="1573"/>
      <c r="E611" s="1573"/>
      <c r="F611" s="1573"/>
      <c r="G611" s="288"/>
    </row>
    <row r="612" spans="1:7" ht="14.25">
      <c r="A612" s="413"/>
      <c r="B612" s="413"/>
      <c r="C612" s="14"/>
      <c r="D612" s="575"/>
      <c r="E612" s="282"/>
      <c r="F612" s="282"/>
      <c r="G612" s="288"/>
    </row>
    <row r="613" spans="1:7" ht="14.25">
      <c r="A613" s="552"/>
      <c r="B613" s="924" t="s">
        <v>1499</v>
      </c>
      <c r="D613" s="1573" t="s">
        <v>1574</v>
      </c>
      <c r="E613" s="1573"/>
      <c r="F613" s="1573"/>
      <c r="G613" s="288"/>
    </row>
    <row r="614" spans="1:7" ht="14.25">
      <c r="A614" s="552"/>
      <c r="B614" s="552"/>
      <c r="D614" s="1573"/>
      <c r="E614" s="1573"/>
      <c r="F614" s="1573"/>
      <c r="G614" s="288"/>
    </row>
    <row r="615" spans="1:7" ht="14.25">
      <c r="A615" s="413"/>
      <c r="B615" s="413"/>
      <c r="C615" s="14"/>
      <c r="D615" s="575"/>
      <c r="E615" s="282"/>
      <c r="F615" s="282"/>
      <c r="G615" s="288"/>
    </row>
    <row r="616" spans="1:7" ht="14.45" customHeight="1">
      <c r="A616" s="413"/>
      <c r="B616" s="924" t="s">
        <v>135</v>
      </c>
      <c r="C616" s="14"/>
      <c r="D616" s="1567" t="s">
        <v>1579</v>
      </c>
      <c r="E616" s="1567"/>
      <c r="F616" s="1567"/>
      <c r="G616" s="288"/>
    </row>
    <row r="617" spans="1:7" ht="14.25">
      <c r="A617" s="413"/>
      <c r="B617" s="413"/>
      <c r="C617" s="14"/>
      <c r="D617" s="1567"/>
      <c r="E617" s="1567"/>
      <c r="F617" s="1567"/>
      <c r="G617" s="288"/>
    </row>
    <row r="618" spans="1:7" ht="14.25">
      <c r="A618" s="413"/>
      <c r="B618" s="413"/>
      <c r="C618" s="14"/>
      <c r="D618" s="575"/>
      <c r="E618" s="282"/>
      <c r="F618" s="282"/>
      <c r="G618" s="288"/>
    </row>
    <row r="619" spans="1:7" ht="14.25">
      <c r="A619" s="413"/>
      <c r="B619" s="924" t="s">
        <v>1499</v>
      </c>
      <c r="C619" s="14"/>
      <c r="D619" s="1567" t="s">
        <v>1203</v>
      </c>
      <c r="E619" s="1567"/>
      <c r="F619" s="1567"/>
      <c r="G619" s="288"/>
    </row>
    <row r="620" spans="1:7" ht="12.75">
      <c r="A620" s="33"/>
      <c r="B620" s="33"/>
      <c r="C620" s="14"/>
      <c r="D620" s="282"/>
      <c r="E620" s="282"/>
      <c r="F620" s="282"/>
      <c r="G620" s="288"/>
    </row>
    <row r="621" spans="1:7" ht="12.75">
      <c r="A621" s="1563" t="s">
        <v>1518</v>
      </c>
      <c r="B621" s="1563"/>
      <c r="C621" s="1563"/>
      <c r="D621" s="1563"/>
      <c r="E621" s="1563"/>
      <c r="F621" s="1563"/>
      <c r="G621" s="1563"/>
    </row>
    <row r="622" spans="1:7" ht="12.75">
      <c r="A622" s="107"/>
      <c r="B622" s="107"/>
      <c r="C622" s="302"/>
      <c r="D622" s="283"/>
      <c r="E622" s="283"/>
      <c r="F622" s="283"/>
      <c r="G622" s="288"/>
    </row>
    <row r="623" spans="1:7" ht="12.75">
      <c r="A623" s="140"/>
      <c r="B623" s="140"/>
      <c r="C623" s="299"/>
      <c r="D623" s="1619" t="s">
        <v>1517</v>
      </c>
      <c r="E623" s="1619"/>
      <c r="F623" s="1619"/>
    </row>
    <row r="624" spans="1:7" ht="12.75">
      <c r="A624" s="140"/>
      <c r="B624" s="140"/>
      <c r="C624" s="299"/>
      <c r="D624" s="1562" t="s">
        <v>1546</v>
      </c>
      <c r="E624" s="1562"/>
      <c r="F624" s="1562"/>
    </row>
    <row r="625" spans="1:7" ht="12.75">
      <c r="A625" s="958"/>
      <c r="B625" s="958"/>
      <c r="C625" s="299"/>
      <c r="D625" s="956"/>
      <c r="E625" s="956"/>
      <c r="F625" s="956"/>
    </row>
    <row r="626" spans="1:7" ht="14.25" customHeight="1">
      <c r="A626" s="552"/>
      <c r="B626" s="924" t="s">
        <v>1499</v>
      </c>
      <c r="D626" s="1548" t="s">
        <v>2319</v>
      </c>
      <c r="E626" s="1549"/>
      <c r="F626" s="1549"/>
    </row>
    <row r="627" spans="1:7" ht="12.75">
      <c r="A627" s="140"/>
      <c r="B627" s="140"/>
      <c r="C627" s="14"/>
      <c r="D627" s="1549"/>
      <c r="E627" s="1549"/>
      <c r="F627" s="1549"/>
    </row>
    <row r="628" spans="1:7" ht="12.75">
      <c r="A628" s="140"/>
      <c r="B628" s="140"/>
      <c r="C628" s="14"/>
      <c r="D628" s="1511"/>
      <c r="E628" s="1504" t="s">
        <v>2318</v>
      </c>
      <c r="F628" s="1511"/>
    </row>
    <row r="629" spans="1:7" ht="12.75">
      <c r="A629" s="107"/>
      <c r="B629" s="107"/>
      <c r="C629" s="302"/>
      <c r="D629" s="283"/>
      <c r="E629" s="283"/>
      <c r="F629" s="283"/>
      <c r="G629" s="288"/>
    </row>
    <row r="630" spans="1:7" ht="12" customHeight="1">
      <c r="A630" s="1563" t="s">
        <v>1520</v>
      </c>
      <c r="B630" s="1563"/>
      <c r="C630" s="1563"/>
      <c r="D630" s="1563"/>
      <c r="E630" s="1563"/>
      <c r="F630" s="1563"/>
      <c r="G630" s="1563"/>
    </row>
    <row r="631" spans="1:7" ht="12.75">
      <c r="A631" s="143"/>
      <c r="B631" s="143"/>
      <c r="C631" s="14"/>
      <c r="D631" s="282"/>
      <c r="E631" s="282"/>
      <c r="F631" s="282"/>
      <c r="G631" s="288"/>
    </row>
    <row r="632" spans="1:7" ht="12.75">
      <c r="A632" s="140"/>
      <c r="B632" s="140"/>
      <c r="C632" s="303"/>
      <c r="D632" s="1564" t="s">
        <v>1519</v>
      </c>
      <c r="E632" s="1564"/>
      <c r="F632" s="1564"/>
      <c r="G632" s="288"/>
    </row>
    <row r="633" spans="1:7" ht="12.75">
      <c r="A633" s="415"/>
      <c r="B633" s="415"/>
      <c r="C633" s="299"/>
      <c r="D633" s="1557" t="s">
        <v>1698</v>
      </c>
      <c r="E633" s="1557"/>
      <c r="F633" s="1557"/>
      <c r="G633" s="288"/>
    </row>
    <row r="634" spans="1:7" ht="12.75">
      <c r="A634" s="415"/>
      <c r="B634" s="415"/>
      <c r="C634" s="299"/>
      <c r="D634" s="282"/>
      <c r="E634" s="282"/>
      <c r="F634" s="282"/>
      <c r="G634" s="288"/>
    </row>
    <row r="635" spans="1:7" ht="14.25">
      <c r="A635" s="413"/>
      <c r="B635" s="413"/>
      <c r="C635" s="14"/>
      <c r="D635" s="1619" t="s">
        <v>948</v>
      </c>
      <c r="E635" s="1619"/>
      <c r="F635" s="1619"/>
      <c r="G635" s="288"/>
    </row>
    <row r="636" spans="1:7" ht="14.25">
      <c r="A636" s="413"/>
      <c r="B636" s="924" t="s">
        <v>1499</v>
      </c>
      <c r="C636" s="14"/>
      <c r="D636" s="1562" t="s">
        <v>1699</v>
      </c>
      <c r="E636" s="1562"/>
      <c r="F636" s="1562"/>
      <c r="G636" s="288"/>
    </row>
    <row r="637" spans="1:7" ht="14.25">
      <c r="A637" s="413"/>
      <c r="B637" s="413"/>
      <c r="C637" s="14"/>
      <c r="D637" s="287"/>
      <c r="E637" s="282"/>
      <c r="F637" s="282"/>
      <c r="G637" s="288"/>
    </row>
    <row r="638" spans="1:7" ht="14.25">
      <c r="A638" s="413"/>
      <c r="B638" s="924" t="s">
        <v>135</v>
      </c>
      <c r="C638" s="14"/>
      <c r="D638" s="1555" t="s">
        <v>1700</v>
      </c>
      <c r="E638" s="1555"/>
      <c r="F638" s="1555"/>
      <c r="G638" s="288"/>
    </row>
    <row r="639" spans="1:7" ht="14.25">
      <c r="A639" s="413"/>
      <c r="B639" s="413"/>
      <c r="C639" s="14"/>
      <c r="D639" s="1555"/>
      <c r="E639" s="1555"/>
      <c r="F639" s="1555"/>
      <c r="G639" s="288"/>
    </row>
    <row r="640" spans="1:7" ht="14.25">
      <c r="A640" s="413"/>
      <c r="B640" s="413"/>
      <c r="C640" s="14"/>
      <c r="D640" s="287"/>
      <c r="E640" s="282"/>
      <c r="F640" s="282"/>
      <c r="G640" s="288"/>
    </row>
    <row r="641" spans="1:7" ht="14.25">
      <c r="A641" s="552"/>
      <c r="B641" s="924" t="s">
        <v>1499</v>
      </c>
      <c r="D641" s="1565" t="s">
        <v>2124</v>
      </c>
      <c r="E641" s="1565"/>
      <c r="F641" s="1565"/>
      <c r="G641" s="288"/>
    </row>
    <row r="642" spans="1:7" ht="13.7" customHeight="1">
      <c r="D642" s="1565"/>
      <c r="E642" s="1565"/>
      <c r="F642" s="1565"/>
    </row>
    <row r="643" spans="1:7" ht="12.75">
      <c r="A643" s="140"/>
      <c r="B643" s="140"/>
      <c r="C643" s="14"/>
      <c r="D643" s="282"/>
      <c r="E643" s="282"/>
      <c r="F643" s="282"/>
      <c r="G643" s="288"/>
    </row>
    <row r="644" spans="1:7" ht="14.25">
      <c r="A644" s="413"/>
      <c r="B644" s="924" t="s">
        <v>1499</v>
      </c>
      <c r="C644" s="14"/>
      <c r="D644" s="1562" t="s">
        <v>1701</v>
      </c>
      <c r="E644" s="1562"/>
      <c r="F644" s="1562"/>
      <c r="G644" s="288"/>
    </row>
    <row r="645" spans="1:7" ht="12.75">
      <c r="A645" s="418"/>
      <c r="B645" s="418"/>
      <c r="C645" s="303"/>
      <c r="D645" s="282"/>
      <c r="E645" s="282"/>
      <c r="F645" s="282"/>
      <c r="G645" s="288"/>
    </row>
    <row r="646" spans="1:7" ht="12.75">
      <c r="A646" s="1563" t="s">
        <v>1521</v>
      </c>
      <c r="B646" s="1563"/>
      <c r="C646" s="1563"/>
      <c r="D646" s="1563"/>
      <c r="E646" s="1563"/>
      <c r="F646" s="1563"/>
      <c r="G646" s="1563"/>
    </row>
    <row r="647" spans="1:7" ht="12.75">
      <c r="A647" s="418"/>
      <c r="B647" s="418"/>
      <c r="C647" s="303"/>
      <c r="D647" s="282"/>
      <c r="E647" s="282"/>
      <c r="F647" s="282"/>
      <c r="G647" s="288"/>
    </row>
    <row r="648" spans="1:7" ht="12.75">
      <c r="A648" s="140"/>
      <c r="B648" s="140"/>
      <c r="C648" s="320"/>
      <c r="D648" s="1637" t="s">
        <v>1547</v>
      </c>
      <c r="E648" s="1637"/>
      <c r="F648" s="1637"/>
      <c r="G648" s="288"/>
    </row>
    <row r="649" spans="1:7" ht="12.75">
      <c r="A649" s="33"/>
      <c r="B649" s="33"/>
      <c r="C649" s="302"/>
      <c r="D649" s="6"/>
      <c r="E649" s="283"/>
      <c r="F649" s="283"/>
      <c r="G649" s="288"/>
    </row>
    <row r="650" spans="1:7" ht="14.25" customHeight="1">
      <c r="A650" s="413"/>
      <c r="B650" s="924" t="s">
        <v>1499</v>
      </c>
      <c r="C650" s="302"/>
      <c r="D650" s="1550" t="s">
        <v>2320</v>
      </c>
      <c r="E650" s="1550"/>
      <c r="F650" s="1550"/>
      <c r="G650" s="288"/>
    </row>
    <row r="651" spans="1:7" ht="14.25">
      <c r="A651" s="413"/>
      <c r="B651" s="413"/>
      <c r="C651" s="302"/>
      <c r="D651" s="1550"/>
      <c r="E651" s="1550"/>
      <c r="F651" s="1550"/>
      <c r="G651" s="288"/>
    </row>
    <row r="652" spans="1:7" ht="12.75">
      <c r="A652" s="140"/>
      <c r="B652" s="140"/>
      <c r="C652" s="302"/>
      <c r="D652" s="1512"/>
      <c r="E652" s="1504" t="s">
        <v>2322</v>
      </c>
      <c r="F652" s="1512"/>
      <c r="G652" s="288"/>
    </row>
    <row r="653" spans="1:7" ht="12.75">
      <c r="A653" s="140"/>
      <c r="B653" s="140"/>
      <c r="C653" s="302"/>
      <c r="D653" s="1547" t="s">
        <v>2321</v>
      </c>
      <c r="E653" s="1547"/>
      <c r="F653" s="1547"/>
      <c r="G653" s="288"/>
    </row>
    <row r="654" spans="1:7" ht="12.75" customHeight="1">
      <c r="A654" s="140"/>
      <c r="B654" s="140"/>
      <c r="C654" s="302"/>
      <c r="D654" s="1547"/>
      <c r="E654" s="1547"/>
      <c r="F654" s="1547"/>
      <c r="G654" s="288"/>
    </row>
    <row r="655" spans="1:7" ht="12.75">
      <c r="A655" s="140"/>
      <c r="B655" s="2"/>
      <c r="C655" s="302"/>
      <c r="D655" s="1547"/>
      <c r="E655" s="1547"/>
      <c r="F655" s="1547"/>
      <c r="G655" s="288"/>
    </row>
    <row r="656" spans="1:7" ht="12.75">
      <c r="A656" s="140"/>
      <c r="B656" s="1002"/>
      <c r="C656" s="302"/>
      <c r="D656" s="282"/>
      <c r="E656" s="283"/>
      <c r="F656" s="283"/>
      <c r="G656" s="288"/>
    </row>
    <row r="657" spans="1:9" ht="14.25">
      <c r="A657" s="468"/>
      <c r="B657" s="924" t="s">
        <v>135</v>
      </c>
      <c r="C657" s="302"/>
      <c r="D657" s="1638" t="s">
        <v>1702</v>
      </c>
      <c r="E657" s="1638"/>
      <c r="F657" s="1638"/>
      <c r="G657" s="284"/>
    </row>
    <row r="658" spans="1:9" ht="14.25">
      <c r="A658" s="468"/>
      <c r="B658" s="468"/>
      <c r="C658" s="302"/>
      <c r="D658" s="1638"/>
      <c r="E658" s="1638"/>
      <c r="F658" s="1638"/>
      <c r="G658" s="284"/>
    </row>
    <row r="659" spans="1:9" ht="14.25">
      <c r="A659" s="468"/>
      <c r="B659" s="468"/>
      <c r="C659" s="302"/>
      <c r="D659" s="287"/>
      <c r="E659" s="286"/>
      <c r="F659" s="286"/>
      <c r="G659" s="284"/>
    </row>
    <row r="660" spans="1:9" ht="13.7" customHeight="1">
      <c r="A660" s="468"/>
      <c r="B660" s="924" t="s">
        <v>135</v>
      </c>
      <c r="C660" s="302"/>
      <c r="D660" s="1608" t="s">
        <v>1987</v>
      </c>
      <c r="E660" s="1608"/>
      <c r="F660" s="1608"/>
      <c r="G660" s="284"/>
    </row>
    <row r="661" spans="1:9" ht="14.25">
      <c r="A661" s="468"/>
      <c r="B661" s="468"/>
      <c r="C661" s="302"/>
      <c r="D661" s="1608"/>
      <c r="E661" s="1608"/>
      <c r="F661" s="1608"/>
      <c r="G661" s="284"/>
    </row>
    <row r="662" spans="1:9" ht="14.25">
      <c r="A662" s="552"/>
      <c r="B662" s="552"/>
      <c r="C662" s="285"/>
      <c r="D662" s="962"/>
      <c r="E662" s="962"/>
      <c r="F662" s="962"/>
      <c r="G662" s="284"/>
    </row>
    <row r="663" spans="1:9" ht="14.25">
      <c r="A663" s="413"/>
      <c r="B663" s="924" t="s">
        <v>135</v>
      </c>
      <c r="C663" s="322"/>
      <c r="D663" s="1639" t="s">
        <v>1703</v>
      </c>
      <c r="E663" s="1639"/>
      <c r="F663" s="1639"/>
      <c r="G663" s="284"/>
    </row>
    <row r="664" spans="1:9" ht="12.75">
      <c r="A664" s="143"/>
      <c r="B664" s="143"/>
      <c r="C664" s="322"/>
      <c r="D664" s="286"/>
      <c r="E664" s="286"/>
      <c r="F664" s="286"/>
      <c r="G664" s="284"/>
      <c r="H664" s="404"/>
      <c r="I664" s="404"/>
    </row>
    <row r="665" spans="1:9" ht="12.75">
      <c r="A665" s="1563" t="s">
        <v>1523</v>
      </c>
      <c r="B665" s="1563"/>
      <c r="C665" s="1563"/>
      <c r="D665" s="1563"/>
      <c r="E665" s="1563"/>
      <c r="F665" s="1563"/>
      <c r="G665" s="1563"/>
    </row>
    <row r="666" spans="1:9" ht="12.75">
      <c r="A666" s="143"/>
      <c r="B666" s="143"/>
      <c r="C666" s="322"/>
      <c r="D666" s="286"/>
      <c r="E666" s="286"/>
      <c r="F666" s="286"/>
      <c r="G666" s="284"/>
    </row>
    <row r="667" spans="1:9" ht="12.75">
      <c r="A667" s="140"/>
      <c r="B667" s="140"/>
      <c r="C667" s="303"/>
      <c r="D667" s="1640" t="s">
        <v>1522</v>
      </c>
      <c r="E667" s="1640"/>
      <c r="F667" s="1640"/>
      <c r="G667" s="284"/>
    </row>
    <row r="668" spans="1:9" ht="12.75">
      <c r="A668" s="415"/>
      <c r="B668" s="415"/>
      <c r="C668" s="299"/>
      <c r="D668" s="1627" t="s">
        <v>1548</v>
      </c>
      <c r="E668" s="1627"/>
      <c r="F668" s="1627"/>
      <c r="G668" s="284"/>
    </row>
    <row r="669" spans="1:9" ht="12.75">
      <c r="A669" s="415"/>
      <c r="B669" s="415"/>
      <c r="C669" s="299"/>
      <c r="D669" s="968"/>
      <c r="E669" s="968"/>
      <c r="F669" s="968"/>
      <c r="G669" s="284"/>
    </row>
    <row r="670" spans="1:9" ht="14.45" customHeight="1">
      <c r="A670" s="413"/>
      <c r="B670" s="924" t="s">
        <v>1499</v>
      </c>
      <c r="C670" s="322"/>
      <c r="D670" s="1524" t="s">
        <v>2072</v>
      </c>
      <c r="E670" s="1524"/>
      <c r="F670" s="1524"/>
      <c r="G670" s="284"/>
    </row>
    <row r="671" spans="1:9" ht="14.25">
      <c r="A671" s="413"/>
      <c r="B671" s="413"/>
      <c r="C671" s="322"/>
      <c r="D671" s="1524"/>
      <c r="E671" s="1524"/>
      <c r="F671" s="1524"/>
      <c r="G671" s="284"/>
    </row>
    <row r="672" spans="1:9" ht="14.25">
      <c r="A672" s="413"/>
      <c r="B672" s="413"/>
      <c r="C672" s="322"/>
      <c r="D672" s="1524"/>
      <c r="E672" s="1524"/>
      <c r="F672" s="1524"/>
      <c r="G672" s="284"/>
    </row>
    <row r="673" spans="1:7" ht="14.25">
      <c r="A673" s="413"/>
      <c r="B673" s="413"/>
      <c r="C673" s="322"/>
      <c r="D673" s="1524"/>
      <c r="E673" s="1524"/>
      <c r="F673" s="1524"/>
      <c r="G673" s="284"/>
    </row>
    <row r="674" spans="1:7" ht="14.25">
      <c r="A674" s="413"/>
      <c r="B674" s="413"/>
      <c r="C674" s="322"/>
      <c r="D674" s="1524"/>
      <c r="E674" s="1524"/>
      <c r="F674" s="1524"/>
      <c r="G674" s="284"/>
    </row>
    <row r="675" spans="1:7" ht="14.25">
      <c r="A675" s="413"/>
      <c r="B675" s="413"/>
      <c r="C675" s="322"/>
      <c r="D675" s="1524"/>
      <c r="E675" s="1524"/>
      <c r="F675" s="1524"/>
      <c r="G675" s="284"/>
    </row>
    <row r="676" spans="1:7" ht="14.25" hidden="1">
      <c r="A676" s="552"/>
      <c r="B676" s="552"/>
      <c r="C676" s="405"/>
      <c r="D676" s="688"/>
      <c r="F676" s="284"/>
      <c r="G676" s="284"/>
    </row>
    <row r="677" spans="1:7" ht="14.25" hidden="1">
      <c r="A677" s="552"/>
      <c r="B677" s="924" t="s">
        <v>86</v>
      </c>
      <c r="C677" s="405"/>
      <c r="D677" s="1617" t="s">
        <v>1569</v>
      </c>
      <c r="E677" s="1617"/>
      <c r="F677" s="1617"/>
      <c r="G677" s="284"/>
    </row>
    <row r="678" spans="1:7" ht="14.25" hidden="1">
      <c r="A678" s="552"/>
      <c r="B678" s="552"/>
      <c r="C678" s="405"/>
      <c r="D678" s="1634" t="s">
        <v>1731</v>
      </c>
      <c r="E678" s="1634"/>
      <c r="F678" s="1634"/>
      <c r="G678" s="284"/>
    </row>
    <row r="679" spans="1:7" ht="14.25" hidden="1">
      <c r="A679" s="552"/>
      <c r="B679" s="552"/>
      <c r="C679" s="405"/>
      <c r="D679" s="1634"/>
      <c r="E679" s="1634"/>
      <c r="F679" s="1634"/>
      <c r="G679" s="284"/>
    </row>
    <row r="680" spans="1:7" ht="14.25" hidden="1">
      <c r="A680" s="552"/>
      <c r="B680" s="552"/>
      <c r="C680" s="405"/>
      <c r="D680" s="1634"/>
      <c r="E680" s="1634"/>
      <c r="F680" s="1634"/>
      <c r="G680" s="284"/>
    </row>
    <row r="681" spans="1:7" ht="14.25" hidden="1">
      <c r="A681" s="552"/>
      <c r="B681" s="552"/>
      <c r="C681" s="405"/>
      <c r="D681" s="1634"/>
      <c r="E681" s="1634"/>
      <c r="F681" s="1634"/>
      <c r="G681" s="284"/>
    </row>
    <row r="682" spans="1:7" ht="14.25" hidden="1">
      <c r="A682" s="552"/>
      <c r="B682" s="552"/>
      <c r="C682" s="405"/>
      <c r="D682" s="1634"/>
      <c r="E682" s="1634"/>
      <c r="F682" s="1634"/>
      <c r="G682" s="284"/>
    </row>
    <row r="683" spans="1:7" ht="14.25" hidden="1">
      <c r="A683" s="552"/>
      <c r="B683" s="552"/>
      <c r="C683" s="405"/>
      <c r="D683" s="1641" t="s">
        <v>2071</v>
      </c>
      <c r="E683" s="1641"/>
      <c r="F683" s="1641"/>
      <c r="G683" s="284"/>
    </row>
    <row r="684" spans="1:7" ht="12.75">
      <c r="A684" s="143"/>
      <c r="B684" s="143"/>
      <c r="C684" s="322"/>
      <c r="D684" s="286"/>
      <c r="E684" s="286"/>
      <c r="F684" s="286"/>
      <c r="G684" s="284"/>
    </row>
    <row r="685" spans="1:7" ht="12.75">
      <c r="A685" s="1563" t="s">
        <v>1524</v>
      </c>
      <c r="B685" s="1563"/>
      <c r="C685" s="1563"/>
      <c r="D685" s="1563"/>
      <c r="E685" s="1563"/>
      <c r="F685" s="1563"/>
      <c r="G685" s="1563"/>
    </row>
    <row r="686" spans="1:7" ht="12.75">
      <c r="A686" s="143"/>
      <c r="B686" s="143"/>
      <c r="C686" s="322"/>
      <c r="D686" s="286"/>
      <c r="E686" s="286"/>
      <c r="F686" s="286"/>
      <c r="G686" s="284"/>
    </row>
    <row r="687" spans="1:7" ht="12.75">
      <c r="A687" s="140"/>
      <c r="B687" s="140"/>
      <c r="C687" s="303"/>
      <c r="D687" s="1564" t="s">
        <v>848</v>
      </c>
      <c r="E687" s="1564"/>
      <c r="F687" s="1564"/>
      <c r="G687" s="284"/>
    </row>
    <row r="688" spans="1:7" ht="12.75">
      <c r="A688" s="418"/>
      <c r="B688" s="418"/>
      <c r="C688" s="303"/>
      <c r="D688" s="1564" t="s">
        <v>949</v>
      </c>
      <c r="E688" s="1564"/>
      <c r="F688" s="1564"/>
      <c r="G688" s="284"/>
    </row>
    <row r="689" spans="1:7" ht="12.75">
      <c r="A689" s="415"/>
      <c r="B689" s="415"/>
      <c r="C689" s="299"/>
      <c r="D689" s="1557" t="s">
        <v>1663</v>
      </c>
      <c r="E689" s="1557"/>
      <c r="F689" s="1557"/>
      <c r="G689" s="288"/>
    </row>
    <row r="690" spans="1:7" ht="14.25" customHeight="1">
      <c r="A690" s="415"/>
      <c r="B690" s="415"/>
      <c r="C690" s="299"/>
      <c r="D690" s="282"/>
      <c r="E690" s="282"/>
      <c r="F690" s="282"/>
      <c r="G690" s="288"/>
    </row>
    <row r="691" spans="1:7" ht="14.25">
      <c r="A691" s="413"/>
      <c r="B691" s="924" t="s">
        <v>1499</v>
      </c>
      <c r="C691" s="299"/>
      <c r="D691" s="1557" t="s">
        <v>1204</v>
      </c>
      <c r="E691" s="1557"/>
      <c r="F691" s="1557"/>
      <c r="G691" s="288"/>
    </row>
    <row r="692" spans="1:7" ht="12.75">
      <c r="A692" s="415"/>
      <c r="B692" s="415"/>
      <c r="C692" s="299"/>
      <c r="D692" s="1557" t="s">
        <v>1225</v>
      </c>
      <c r="E692" s="1557"/>
      <c r="F692" s="1557"/>
      <c r="G692" s="288"/>
    </row>
    <row r="693" spans="1:7" ht="12.75" customHeight="1">
      <c r="A693" s="415"/>
      <c r="B693" s="415"/>
      <c r="C693" s="299"/>
      <c r="D693" s="282"/>
      <c r="E693" s="1504" t="s">
        <v>2324</v>
      </c>
      <c r="F693" s="22"/>
      <c r="G693" s="288"/>
    </row>
    <row r="694" spans="1:7" ht="12.75">
      <c r="A694" s="415"/>
      <c r="B694" s="415"/>
      <c r="C694" s="299"/>
      <c r="D694" s="282"/>
      <c r="E694" s="1513" t="s">
        <v>2323</v>
      </c>
      <c r="F694" s="22"/>
      <c r="G694" s="288"/>
    </row>
    <row r="695" spans="1:7" ht="12.75">
      <c r="A695" s="415"/>
      <c r="B695" s="415"/>
      <c r="C695" s="299"/>
      <c r="D695" s="332"/>
      <c r="E695" s="332"/>
      <c r="F695" s="332"/>
      <c r="G695" s="288"/>
    </row>
    <row r="696" spans="1:7" ht="14.25">
      <c r="A696" s="413"/>
      <c r="B696" s="924" t="s">
        <v>135</v>
      </c>
      <c r="C696" s="299"/>
      <c r="D696" s="1555" t="s">
        <v>1665</v>
      </c>
      <c r="E696" s="1555"/>
      <c r="F696" s="1555"/>
      <c r="G696" s="288"/>
    </row>
    <row r="697" spans="1:7" ht="12.75">
      <c r="A697" s="33"/>
      <c r="B697" s="33"/>
      <c r="C697" s="299"/>
      <c r="D697" s="1555"/>
      <c r="E697" s="1555"/>
      <c r="F697" s="1555"/>
      <c r="G697" s="288"/>
    </row>
    <row r="698" spans="1:7" ht="12.75">
      <c r="A698" s="415"/>
      <c r="B698" s="415"/>
      <c r="C698" s="299"/>
      <c r="D698" s="1555"/>
      <c r="E698" s="1555"/>
      <c r="F698" s="1555"/>
      <c r="G698" s="288"/>
    </row>
    <row r="699" spans="1:7" ht="12.75">
      <c r="A699" s="415"/>
      <c r="B699" s="415"/>
      <c r="C699" s="299"/>
      <c r="D699" s="282"/>
      <c r="E699" s="282"/>
      <c r="F699" s="282"/>
      <c r="G699" s="288"/>
    </row>
    <row r="700" spans="1:7" ht="14.25">
      <c r="A700" s="413"/>
      <c r="B700" s="924" t="s">
        <v>135</v>
      </c>
      <c r="C700" s="299"/>
      <c r="D700" s="1557" t="s">
        <v>1269</v>
      </c>
      <c r="E700" s="1557"/>
      <c r="F700" s="1557"/>
      <c r="G700" s="288"/>
    </row>
    <row r="701" spans="1:7" ht="14.25">
      <c r="A701" s="413"/>
      <c r="B701" s="413"/>
      <c r="C701" s="299"/>
      <c r="D701" s="1557" t="s">
        <v>1225</v>
      </c>
      <c r="E701" s="1557"/>
      <c r="F701" s="1557"/>
      <c r="G701" s="288"/>
    </row>
    <row r="702" spans="1:7" ht="12.75">
      <c r="A702" s="415"/>
      <c r="B702" s="415"/>
      <c r="C702" s="299"/>
      <c r="D702" s="282"/>
      <c r="E702" s="1583" t="s">
        <v>2325</v>
      </c>
      <c r="F702" s="1583"/>
      <c r="G702" s="288"/>
    </row>
    <row r="703" spans="1:7" ht="12.75">
      <c r="A703" s="415"/>
      <c r="B703" s="415"/>
      <c r="C703" s="299"/>
      <c r="D703" s="6"/>
      <c r="E703" s="282"/>
      <c r="F703" s="282"/>
      <c r="G703" s="288"/>
    </row>
    <row r="704" spans="1:7" ht="14.25">
      <c r="A704" s="413"/>
      <c r="B704" s="924" t="s">
        <v>1499</v>
      </c>
      <c r="C704" s="299"/>
      <c r="D704" s="1588" t="s">
        <v>1666</v>
      </c>
      <c r="E704" s="1588"/>
      <c r="F704" s="1588"/>
      <c r="G704" s="288"/>
    </row>
    <row r="705" spans="1:7" ht="12.75">
      <c r="A705" s="415"/>
      <c r="B705" s="415"/>
      <c r="C705" s="299"/>
      <c r="D705" s="1588"/>
      <c r="E705" s="1588"/>
      <c r="F705" s="1588"/>
      <c r="G705" s="288"/>
    </row>
    <row r="706" spans="1:7" ht="12.75">
      <c r="A706" s="415"/>
      <c r="B706" s="415"/>
      <c r="C706" s="299"/>
      <c r="D706" s="1588"/>
      <c r="E706" s="1588"/>
      <c r="F706" s="1588"/>
      <c r="G706" s="288"/>
    </row>
    <row r="707" spans="1:7" ht="12.75">
      <c r="A707" s="415"/>
      <c r="B707" s="415"/>
      <c r="C707" s="299"/>
      <c r="D707" s="1588"/>
      <c r="E707" s="1588"/>
      <c r="F707" s="1588"/>
      <c r="G707" s="288"/>
    </row>
    <row r="708" spans="1:7" ht="12.75">
      <c r="A708" s="415"/>
      <c r="B708" s="415"/>
      <c r="C708" s="299"/>
      <c r="D708" s="1588"/>
      <c r="E708" s="1588"/>
      <c r="F708" s="1588"/>
      <c r="G708" s="288"/>
    </row>
    <row r="709" spans="1:7" ht="12.75">
      <c r="A709" s="415"/>
      <c r="B709" s="415"/>
      <c r="C709" s="299"/>
      <c r="D709" s="1588"/>
      <c r="E709" s="1588"/>
      <c r="F709" s="1588"/>
      <c r="G709" s="288"/>
    </row>
    <row r="710" spans="1:7" ht="12.75">
      <c r="A710" s="415"/>
      <c r="B710" s="415"/>
      <c r="C710" s="299"/>
      <c r="D710" s="1588"/>
      <c r="E710" s="1588"/>
      <c r="F710" s="1588"/>
      <c r="G710" s="288"/>
    </row>
    <row r="711" spans="1:7" ht="12.75">
      <c r="A711" s="415"/>
      <c r="B711" s="924" t="s">
        <v>1499</v>
      </c>
      <c r="C711" s="299"/>
      <c r="D711" s="1587" t="s">
        <v>1897</v>
      </c>
      <c r="E711" s="1588"/>
      <c r="F711" s="1588"/>
      <c r="G711" s="288"/>
    </row>
    <row r="712" spans="1:7" ht="12.75">
      <c r="A712" s="415"/>
      <c r="B712" s="415"/>
      <c r="C712" s="299"/>
      <c r="D712" s="1588"/>
      <c r="E712" s="1588"/>
      <c r="F712" s="1588"/>
      <c r="G712" s="288"/>
    </row>
    <row r="713" spans="1:7" ht="12.75">
      <c r="A713" s="415"/>
      <c r="B713" s="415"/>
      <c r="C713" s="299"/>
      <c r="D713" s="136"/>
      <c r="E713" s="282"/>
      <c r="F713" s="282"/>
      <c r="G713" s="288"/>
    </row>
    <row r="714" spans="1:7" ht="14.45" customHeight="1">
      <c r="A714" s="413"/>
      <c r="B714" s="924" t="s">
        <v>135</v>
      </c>
      <c r="C714" s="299"/>
      <c r="D714" s="1588" t="s">
        <v>1667</v>
      </c>
      <c r="E714" s="1588"/>
      <c r="F714" s="1588"/>
      <c r="G714" s="288"/>
    </row>
    <row r="715" spans="1:7" ht="12.75">
      <c r="A715" s="415"/>
      <c r="B715" s="415"/>
      <c r="C715" s="299"/>
      <c r="D715" s="1588"/>
      <c r="E715" s="1588"/>
      <c r="F715" s="1588"/>
      <c r="G715" s="288"/>
    </row>
    <row r="716" spans="1:7" ht="12.75">
      <c r="A716" s="415"/>
      <c r="B716" s="415"/>
      <c r="C716" s="299"/>
      <c r="D716" s="1588"/>
      <c r="E716" s="1588"/>
      <c r="F716" s="1588"/>
      <c r="G716" s="288"/>
    </row>
    <row r="717" spans="1:7" ht="12.75">
      <c r="A717" s="415"/>
      <c r="B717" s="415"/>
      <c r="C717" s="299"/>
      <c r="D717" s="1588"/>
      <c r="E717" s="1588"/>
      <c r="F717" s="1588"/>
      <c r="G717" s="288"/>
    </row>
    <row r="718" spans="1:7" ht="12.75">
      <c r="A718" s="415"/>
      <c r="B718" s="415"/>
      <c r="C718" s="299"/>
      <c r="D718" s="1588"/>
      <c r="E718" s="1588"/>
      <c r="F718" s="1588"/>
      <c r="G718" s="288"/>
    </row>
    <row r="719" spans="1:7" ht="12.75">
      <c r="A719" s="415"/>
      <c r="B719" s="415"/>
      <c r="C719" s="299"/>
      <c r="D719" s="1588"/>
      <c r="E719" s="1588"/>
      <c r="F719" s="1588"/>
      <c r="G719" s="288"/>
    </row>
    <row r="720" spans="1:7" ht="12.75">
      <c r="A720" s="415"/>
      <c r="B720" s="415"/>
      <c r="C720" s="299"/>
      <c r="D720" s="1588"/>
      <c r="E720" s="1588"/>
      <c r="F720" s="1588"/>
      <c r="G720" s="288"/>
    </row>
    <row r="721" spans="1:9" ht="12.75">
      <c r="A721" s="415"/>
      <c r="B721" s="415"/>
      <c r="C721" s="299"/>
      <c r="D721" s="1588"/>
      <c r="E721" s="1588"/>
      <c r="F721" s="1588"/>
      <c r="G721" s="288"/>
    </row>
    <row r="722" spans="1:9" ht="12.75">
      <c r="A722" s="415"/>
      <c r="B722" s="415"/>
      <c r="C722" s="299"/>
      <c r="D722" s="1588"/>
      <c r="E722" s="1588"/>
      <c r="F722" s="1588"/>
      <c r="G722" s="288"/>
    </row>
    <row r="723" spans="1:9" ht="12.75">
      <c r="A723" s="415"/>
      <c r="B723" s="415"/>
      <c r="C723" s="299"/>
      <c r="D723" s="1588"/>
      <c r="E723" s="1588"/>
      <c r="F723" s="1588"/>
      <c r="G723" s="288"/>
    </row>
    <row r="724" spans="1:9" ht="12.75">
      <c r="A724" s="415"/>
      <c r="B724" s="415"/>
      <c r="C724" s="299"/>
      <c r="D724" s="1588"/>
      <c r="E724" s="1588"/>
      <c r="F724" s="1588"/>
      <c r="G724" s="288"/>
    </row>
    <row r="725" spans="1:9" ht="12.75">
      <c r="A725" s="415"/>
      <c r="B725" s="415"/>
      <c r="C725" s="299"/>
      <c r="D725" s="1588"/>
      <c r="E725" s="1588"/>
      <c r="F725" s="1588"/>
      <c r="G725" s="288"/>
    </row>
    <row r="726" spans="1:9" ht="12.75">
      <c r="A726" s="415"/>
      <c r="B726" s="415"/>
      <c r="C726" s="299"/>
      <c r="D726" s="1588"/>
      <c r="E726" s="1588"/>
      <c r="F726" s="1588"/>
      <c r="G726" s="288"/>
    </row>
    <row r="727" spans="1:9" s="50" customFormat="1" ht="12.75">
      <c r="A727" s="415"/>
      <c r="B727" s="924" t="s">
        <v>135</v>
      </c>
      <c r="C727" s="415"/>
      <c r="D727" s="1588" t="s">
        <v>1671</v>
      </c>
      <c r="E727" s="1588"/>
      <c r="F727" s="1588"/>
      <c r="G727" s="71"/>
      <c r="H727" s="860"/>
      <c r="I727" s="1060"/>
    </row>
    <row r="728" spans="1:9" s="50" customFormat="1" ht="12.75">
      <c r="A728" s="415"/>
      <c r="B728" s="415"/>
      <c r="C728" s="415"/>
      <c r="D728" s="1588"/>
      <c r="E728" s="1588"/>
      <c r="F728" s="1588"/>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8" t="s">
        <v>1672</v>
      </c>
      <c r="E730" s="1588"/>
      <c r="F730" s="1588"/>
      <c r="G730" s="71"/>
      <c r="H730" s="860"/>
      <c r="I730" s="1060"/>
    </row>
    <row r="731" spans="1:9" s="50" customFormat="1" ht="12.75">
      <c r="A731" s="415"/>
      <c r="B731" s="415"/>
      <c r="C731" s="415"/>
      <c r="D731" s="1588"/>
      <c r="E731" s="1588"/>
      <c r="F731" s="1588"/>
      <c r="G731" s="71"/>
      <c r="H731" s="860"/>
      <c r="I731" s="1060"/>
    </row>
    <row r="732" spans="1:9" s="50" customFormat="1" ht="12.75">
      <c r="A732" s="415"/>
      <c r="B732" s="415"/>
      <c r="C732" s="415"/>
      <c r="D732" s="1588"/>
      <c r="E732" s="1588"/>
      <c r="F732" s="1588"/>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7" t="s">
        <v>2125</v>
      </c>
      <c r="E734" s="1588"/>
      <c r="F734" s="1588"/>
      <c r="G734" s="288"/>
    </row>
    <row r="735" spans="1:9" ht="12.75">
      <c r="A735" s="415"/>
      <c r="B735" s="415"/>
      <c r="C735" s="299"/>
      <c r="D735" s="1588"/>
      <c r="E735" s="1588"/>
      <c r="F735" s="1588"/>
      <c r="G735" s="288"/>
    </row>
    <row r="736" spans="1:9" ht="12.75">
      <c r="A736" s="415"/>
      <c r="B736" s="415"/>
      <c r="C736" s="299"/>
      <c r="D736" s="1588"/>
      <c r="E736" s="1588"/>
      <c r="F736" s="1588"/>
      <c r="G736" s="288"/>
    </row>
    <row r="737" spans="1:9" ht="12.75">
      <c r="A737" s="415"/>
      <c r="B737" s="415"/>
      <c r="C737" s="299"/>
      <c r="D737" s="136"/>
      <c r="E737" s="282"/>
      <c r="F737" s="282"/>
      <c r="G737" s="288"/>
    </row>
    <row r="738" spans="1:9" ht="14.45" customHeight="1">
      <c r="A738" s="413"/>
      <c r="B738" s="924" t="s">
        <v>135</v>
      </c>
      <c r="C738" s="299"/>
      <c r="D738" s="1588" t="s">
        <v>1668</v>
      </c>
      <c r="E738" s="1588"/>
      <c r="F738" s="1588"/>
      <c r="G738" s="288"/>
    </row>
    <row r="739" spans="1:9" ht="12.75">
      <c r="A739" s="415"/>
      <c r="B739" s="415"/>
      <c r="C739" s="299"/>
      <c r="D739" s="1588"/>
      <c r="E739" s="1588"/>
      <c r="F739" s="1588"/>
      <c r="G739" s="288"/>
    </row>
    <row r="740" spans="1:9" ht="12.75">
      <c r="A740" s="415"/>
      <c r="B740" s="415"/>
      <c r="C740" s="299"/>
      <c r="D740" s="1588"/>
      <c r="E740" s="1588"/>
      <c r="F740" s="1588"/>
      <c r="G740" s="288"/>
    </row>
    <row r="741" spans="1:9" ht="12.75">
      <c r="A741" s="415"/>
      <c r="B741" s="415"/>
      <c r="C741" s="299"/>
      <c r="D741" s="332"/>
      <c r="E741" s="282"/>
      <c r="F741" s="282"/>
      <c r="G741" s="288"/>
      <c r="H741" s="404"/>
      <c r="I741" s="404"/>
    </row>
    <row r="742" spans="1:9" ht="14.25">
      <c r="A742" s="413"/>
      <c r="B742" s="924" t="s">
        <v>135</v>
      </c>
      <c r="C742" s="299"/>
      <c r="D742" s="1555" t="s">
        <v>1670</v>
      </c>
      <c r="E742" s="1555"/>
      <c r="F742" s="1555"/>
      <c r="G742" s="288"/>
    </row>
    <row r="743" spans="1:9" ht="12.75">
      <c r="A743" s="415"/>
      <c r="B743" s="415"/>
      <c r="C743" s="299"/>
      <c r="D743" s="1555"/>
      <c r="E743" s="1555"/>
      <c r="F743" s="1555"/>
      <c r="G743" s="288"/>
    </row>
    <row r="744" spans="1:9" ht="12.75">
      <c r="A744" s="415"/>
      <c r="B744" s="415"/>
      <c r="C744" s="299"/>
      <c r="D744" s="1555"/>
      <c r="E744" s="1555"/>
      <c r="F744" s="1555"/>
      <c r="G744" s="288"/>
    </row>
    <row r="745" spans="1:9" ht="12.75">
      <c r="A745" s="415"/>
      <c r="B745" s="415"/>
      <c r="C745" s="299"/>
      <c r="D745" s="1555"/>
      <c r="E745" s="1555"/>
      <c r="F745" s="1555"/>
      <c r="G745" s="288"/>
    </row>
    <row r="746" spans="1:9" ht="12.75">
      <c r="A746" s="415"/>
      <c r="B746" s="415"/>
      <c r="C746" s="299"/>
      <c r="D746" s="933"/>
      <c r="E746" s="933"/>
      <c r="F746" s="933"/>
      <c r="G746" s="288"/>
    </row>
    <row r="747" spans="1:9" s="50" customFormat="1" ht="14.25">
      <c r="A747" s="413"/>
      <c r="B747" s="924" t="s">
        <v>135</v>
      </c>
      <c r="C747" s="415"/>
      <c r="D747" s="1588" t="s">
        <v>1839</v>
      </c>
      <c r="E747" s="1588"/>
      <c r="F747" s="1588"/>
      <c r="G747" s="71"/>
      <c r="H747" s="860"/>
      <c r="I747" s="1060"/>
    </row>
    <row r="748" spans="1:9" s="50" customFormat="1" ht="12.75">
      <c r="A748" s="415"/>
      <c r="B748" s="415"/>
      <c r="C748" s="415"/>
      <c r="D748" s="1588"/>
      <c r="E748" s="1588"/>
      <c r="F748" s="1588"/>
      <c r="G748" s="71"/>
      <c r="H748" s="860"/>
      <c r="I748" s="1060"/>
    </row>
    <row r="749" spans="1:9" s="50" customFormat="1" ht="12.75">
      <c r="A749" s="415"/>
      <c r="B749" s="415"/>
      <c r="C749" s="415"/>
      <c r="D749" s="1588"/>
      <c r="E749" s="1588"/>
      <c r="F749" s="1588"/>
      <c r="G749" s="71"/>
      <c r="H749" s="860"/>
      <c r="I749" s="1060"/>
    </row>
    <row r="750" spans="1:9" s="50" customFormat="1" ht="12.75">
      <c r="A750" s="415"/>
      <c r="B750" s="415"/>
      <c r="C750" s="415"/>
      <c r="D750" s="1588"/>
      <c r="E750" s="1588"/>
      <c r="F750" s="1588"/>
      <c r="G750" s="71"/>
      <c r="H750" s="860"/>
      <c r="I750" s="1060"/>
    </row>
    <row r="751" spans="1:9" s="50" customFormat="1" ht="12.75">
      <c r="A751" s="415"/>
      <c r="B751" s="415"/>
      <c r="C751" s="415"/>
      <c r="D751" s="1588"/>
      <c r="E751" s="1588"/>
      <c r="F751" s="1588"/>
      <c r="G751" s="71"/>
      <c r="H751" s="860"/>
      <c r="I751" s="1060"/>
    </row>
    <row r="752" spans="1:9" s="50" customFormat="1" ht="12.75">
      <c r="A752" s="415"/>
      <c r="B752" s="415"/>
      <c r="C752" s="415"/>
      <c r="D752" s="1588"/>
      <c r="E752" s="1588"/>
      <c r="F752" s="1588"/>
      <c r="G752" s="71"/>
      <c r="H752" s="860"/>
      <c r="I752" s="1060"/>
    </row>
    <row r="753" spans="1:9" s="50" customFormat="1" ht="12.75">
      <c r="A753" s="415"/>
      <c r="B753" s="415"/>
      <c r="C753" s="415"/>
      <c r="D753" s="1588"/>
      <c r="E753" s="1588"/>
      <c r="F753" s="1588"/>
      <c r="G753" s="71"/>
      <c r="H753" s="860"/>
      <c r="I753" s="1060"/>
    </row>
    <row r="754" spans="1:9" s="50" customFormat="1" ht="12.75">
      <c r="A754" s="415"/>
      <c r="B754" s="415"/>
      <c r="C754" s="415"/>
      <c r="D754" s="1633" t="s">
        <v>1669</v>
      </c>
      <c r="E754" s="1633"/>
      <c r="F754" s="1633"/>
      <c r="G754" s="71"/>
      <c r="H754" s="860"/>
      <c r="I754" s="1060"/>
    </row>
    <row r="755" spans="1:9" s="50" customFormat="1" ht="12.75">
      <c r="A755" s="415"/>
      <c r="B755" s="415"/>
      <c r="C755" s="415"/>
      <c r="D755" s="865"/>
      <c r="E755" s="8"/>
      <c r="F755" s="8"/>
      <c r="G755" s="71"/>
      <c r="H755" s="860"/>
      <c r="I755" s="1060"/>
    </row>
    <row r="756" spans="1:9" ht="12.75">
      <c r="A756" s="1604" t="s">
        <v>1555</v>
      </c>
      <c r="B756" s="1604"/>
      <c r="C756" s="1604"/>
      <c r="D756" s="1604"/>
      <c r="E756" s="1604"/>
      <c r="F756" s="1604"/>
      <c r="G756" s="1604"/>
      <c r="H756" s="404"/>
      <c r="I756" s="404"/>
    </row>
    <row r="757" spans="1:9" ht="12.75">
      <c r="A757" s="415"/>
      <c r="B757" s="415"/>
      <c r="C757" s="299"/>
      <c r="D757" s="332"/>
      <c r="E757" s="282"/>
      <c r="F757" s="282"/>
      <c r="G757" s="288"/>
      <c r="H757" s="404"/>
      <c r="I757" s="404"/>
    </row>
    <row r="758" spans="1:9" ht="12.75">
      <c r="A758" s="140"/>
      <c r="B758" s="140"/>
      <c r="C758" s="299"/>
      <c r="D758" s="1566" t="s">
        <v>1580</v>
      </c>
      <c r="E758" s="1566"/>
      <c r="F758" s="1566"/>
      <c r="G758" s="288"/>
      <c r="H758" s="404"/>
      <c r="I758" s="404"/>
    </row>
    <row r="759" spans="1:9" ht="12.75">
      <c r="A759" s="414"/>
      <c r="B759" s="414"/>
      <c r="C759" s="298"/>
      <c r="D759" s="1562" t="s">
        <v>1583</v>
      </c>
      <c r="E759" s="1562"/>
      <c r="F759" s="1562"/>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5" t="s">
        <v>1581</v>
      </c>
      <c r="E761" s="1555"/>
      <c r="F761" s="1555"/>
      <c r="G761" s="288"/>
      <c r="H761" s="404"/>
      <c r="I761" s="404"/>
    </row>
    <row r="762" spans="1:9" ht="11.25" customHeight="1">
      <c r="A762" s="140"/>
      <c r="B762" s="140"/>
      <c r="C762" s="14"/>
      <c r="D762" s="1555"/>
      <c r="E762" s="1555"/>
      <c r="F762" s="1555"/>
      <c r="G762" s="288"/>
      <c r="H762" s="404"/>
      <c r="I762" s="404"/>
    </row>
    <row r="763" spans="1:9" ht="12.75">
      <c r="A763" s="140"/>
      <c r="B763" s="140"/>
      <c r="C763" s="14"/>
      <c r="D763" s="1555"/>
      <c r="E763" s="1555"/>
      <c r="F763" s="1555"/>
      <c r="G763" s="288"/>
      <c r="H763" s="404"/>
      <c r="I763" s="404"/>
    </row>
    <row r="764" spans="1:9" ht="12.75">
      <c r="A764" s="140"/>
      <c r="B764" s="140"/>
      <c r="C764" s="14"/>
      <c r="D764" s="1555"/>
      <c r="E764" s="1555"/>
      <c r="F764" s="1555"/>
      <c r="G764" s="288"/>
      <c r="H764" s="404"/>
      <c r="I764" s="404"/>
    </row>
    <row r="765" spans="1:9" ht="12.75">
      <c r="A765" s="150"/>
      <c r="B765" s="150"/>
      <c r="D765" s="1555"/>
      <c r="E765" s="1555"/>
      <c r="F765" s="1555"/>
      <c r="G765" s="288"/>
      <c r="H765" s="404"/>
      <c r="I765" s="404"/>
    </row>
    <row r="766" spans="1:9" ht="17.25" customHeight="1">
      <c r="A766" s="150"/>
      <c r="B766" s="150"/>
      <c r="D766" s="1555"/>
      <c r="E766" s="1555"/>
      <c r="F766" s="1555"/>
      <c r="G766" s="288"/>
      <c r="H766" s="404"/>
      <c r="I766" s="404"/>
    </row>
    <row r="767" spans="1:9" ht="12.75">
      <c r="A767" s="150"/>
      <c r="B767" s="150"/>
      <c r="D767" s="403"/>
      <c r="E767" s="403"/>
      <c r="F767" s="403"/>
      <c r="G767" s="288"/>
      <c r="H767" s="404"/>
      <c r="I767" s="404"/>
    </row>
    <row r="768" spans="1:9" ht="12.75" customHeight="1">
      <c r="A768" s="140"/>
      <c r="B768" s="924" t="s">
        <v>1499</v>
      </c>
      <c r="C768" s="14"/>
      <c r="D768" s="1608" t="s">
        <v>2055</v>
      </c>
      <c r="E768" s="1608"/>
      <c r="F768" s="1608"/>
      <c r="G768" s="288"/>
      <c r="H768" s="404"/>
      <c r="I768" s="404"/>
    </row>
    <row r="769" spans="1:9" ht="12.75">
      <c r="A769" s="140"/>
      <c r="B769" s="140"/>
      <c r="C769" s="14"/>
      <c r="D769" s="1608"/>
      <c r="E769" s="1608"/>
      <c r="F769" s="1608"/>
      <c r="G769" s="288"/>
      <c r="H769" s="404"/>
      <c r="I769" s="404"/>
    </row>
    <row r="770" spans="1:9" ht="12.75">
      <c r="A770" s="140"/>
      <c r="B770" s="140"/>
      <c r="C770" s="14"/>
      <c r="D770" s="1608"/>
      <c r="E770" s="1608"/>
      <c r="F770" s="1608"/>
      <c r="G770" s="288"/>
      <c r="H770" s="404"/>
      <c r="I770" s="404"/>
    </row>
    <row r="771" spans="1:9" ht="12.75">
      <c r="A771" s="140"/>
      <c r="B771" s="140"/>
      <c r="C771" s="14"/>
      <c r="D771" s="1608"/>
      <c r="E771" s="1608"/>
      <c r="F771" s="1608"/>
      <c r="G771" s="288"/>
      <c r="H771" s="404"/>
      <c r="I771" s="404"/>
    </row>
    <row r="772" spans="1:9" ht="12.75">
      <c r="A772" s="140"/>
      <c r="B772" s="140"/>
      <c r="C772" s="14"/>
      <c r="D772" s="403"/>
      <c r="G772" s="288"/>
      <c r="H772" s="404"/>
      <c r="I772" s="404"/>
    </row>
    <row r="773" spans="1:9" ht="12.75">
      <c r="A773" s="140"/>
      <c r="B773" s="924" t="s">
        <v>135</v>
      </c>
      <c r="C773" s="667"/>
      <c r="D773" s="1605" t="s">
        <v>2056</v>
      </c>
      <c r="E773" s="1606"/>
      <c r="F773" s="1606"/>
      <c r="G773" s="689"/>
      <c r="H773" s="404"/>
      <c r="I773" s="404"/>
    </row>
    <row r="774" spans="1:9" ht="12.75">
      <c r="A774" s="667"/>
      <c r="B774" s="667"/>
      <c r="C774" s="667"/>
      <c r="D774" s="1606"/>
      <c r="E774" s="1606"/>
      <c r="F774" s="1606"/>
      <c r="G774" s="689"/>
      <c r="H774" s="404"/>
      <c r="I774" s="404"/>
    </row>
    <row r="775" spans="1:9" ht="12.75">
      <c r="A775" s="667"/>
      <c r="B775" s="667"/>
      <c r="C775" s="667"/>
      <c r="D775" s="1606"/>
      <c r="E775" s="1606"/>
      <c r="F775" s="1606"/>
      <c r="G775" s="689"/>
      <c r="H775" s="404"/>
      <c r="I775" s="404"/>
    </row>
    <row r="776" spans="1:9" ht="12.75">
      <c r="A776" s="150"/>
      <c r="B776" s="150"/>
      <c r="D776" s="403"/>
      <c r="E776" s="403"/>
      <c r="F776" s="403"/>
      <c r="G776" s="288"/>
      <c r="H776" s="404"/>
      <c r="I776" s="404"/>
    </row>
    <row r="777" spans="1:9" ht="12.75">
      <c r="A777" s="150"/>
      <c r="B777" s="924" t="s">
        <v>135</v>
      </c>
      <c r="D777" s="1598" t="s">
        <v>1582</v>
      </c>
      <c r="E777" s="1598"/>
      <c r="F777" s="1598"/>
      <c r="G777" s="288"/>
      <c r="H777" s="404"/>
      <c r="I777" s="404"/>
    </row>
    <row r="778" spans="1:9" ht="12.75">
      <c r="A778" s="150"/>
      <c r="B778" s="150"/>
      <c r="D778" s="1598"/>
      <c r="E778" s="1598"/>
      <c r="F778" s="1598"/>
      <c r="G778" s="288"/>
      <c r="H778" s="404"/>
      <c r="I778" s="404"/>
    </row>
    <row r="779" spans="1:9" ht="12.75">
      <c r="A779" s="150"/>
      <c r="B779" s="150"/>
      <c r="D779" s="931"/>
      <c r="E779" s="931"/>
      <c r="F779" s="931"/>
      <c r="G779" s="288"/>
      <c r="H779" s="404"/>
      <c r="I779" s="404"/>
    </row>
    <row r="780" spans="1:9" ht="13.7" customHeight="1">
      <c r="A780" s="150"/>
      <c r="B780" s="924" t="s">
        <v>135</v>
      </c>
      <c r="D780" s="1565" t="s">
        <v>1921</v>
      </c>
      <c r="E780" s="1598"/>
      <c r="F780" s="1598"/>
      <c r="G780" s="288"/>
      <c r="H780" s="404"/>
      <c r="I780" s="404"/>
    </row>
    <row r="781" spans="1:9" ht="12.75">
      <c r="A781" s="150"/>
      <c r="B781" s="150"/>
      <c r="D781" s="1598"/>
      <c r="E781" s="1598"/>
      <c r="F781" s="1598"/>
      <c r="G781" s="288"/>
      <c r="H781" s="404"/>
      <c r="I781" s="404"/>
    </row>
    <row r="782" spans="1:9" ht="12.75">
      <c r="A782" s="150"/>
      <c r="B782" s="150"/>
      <c r="D782" s="1598"/>
      <c r="E782" s="1598"/>
      <c r="F782" s="1598"/>
      <c r="G782" s="288"/>
      <c r="H782" s="404"/>
      <c r="I782" s="404"/>
    </row>
    <row r="783" spans="1:9" ht="12.75">
      <c r="A783" s="150"/>
      <c r="B783" s="150"/>
      <c r="D783" s="931"/>
      <c r="E783" s="931"/>
      <c r="F783" s="931"/>
      <c r="G783" s="288"/>
      <c r="H783" s="404"/>
      <c r="I783" s="404"/>
    </row>
    <row r="784" spans="1:9" ht="12" customHeight="1">
      <c r="A784" s="1604" t="s">
        <v>1742</v>
      </c>
      <c r="B784" s="1604"/>
      <c r="C784" s="1604"/>
      <c r="D784" s="1604"/>
      <c r="E784" s="1604"/>
      <c r="F784" s="1604"/>
      <c r="G784" s="1604"/>
      <c r="H784" s="404"/>
      <c r="I784" s="404"/>
    </row>
    <row r="785" spans="1:9" ht="12.75">
      <c r="A785" s="107"/>
      <c r="B785" s="107"/>
      <c r="C785" s="302"/>
      <c r="D785" s="283"/>
      <c r="E785" s="283"/>
      <c r="F785" s="283"/>
      <c r="G785" s="288"/>
      <c r="H785" s="404"/>
      <c r="I785" s="404"/>
    </row>
    <row r="786" spans="1:9" ht="13.7" customHeight="1">
      <c r="A786" s="107"/>
      <c r="B786" s="107"/>
      <c r="C786" s="302"/>
      <c r="D786" s="1648" t="s">
        <v>1743</v>
      </c>
      <c r="E786" s="1648"/>
      <c r="F786" s="1648"/>
      <c r="G786" s="288"/>
      <c r="H786" s="404"/>
      <c r="I786" s="404"/>
    </row>
    <row r="787" spans="1:9" ht="12.75">
      <c r="A787" s="107"/>
      <c r="B787" s="107"/>
      <c r="C787" s="302"/>
      <c r="D787" s="1649" t="s">
        <v>1744</v>
      </c>
      <c r="E787" s="1649"/>
      <c r="F787" s="1649"/>
      <c r="G787" s="288"/>
      <c r="H787" s="404"/>
      <c r="I787" s="404"/>
    </row>
    <row r="788" spans="1:9" ht="12.75">
      <c r="A788" s="107"/>
      <c r="B788" s="107"/>
      <c r="C788" s="302"/>
      <c r="D788" s="970"/>
      <c r="E788" s="970"/>
      <c r="F788" s="970"/>
      <c r="G788" s="288"/>
      <c r="H788" s="404"/>
      <c r="I788" s="404"/>
    </row>
    <row r="789" spans="1:9" ht="12.75">
      <c r="A789" s="107"/>
      <c r="B789" s="924" t="s">
        <v>1499</v>
      </c>
      <c r="C789" s="302"/>
      <c r="D789" s="1634" t="s">
        <v>1745</v>
      </c>
      <c r="E789" s="1634"/>
      <c r="F789" s="1634"/>
      <c r="G789" s="288"/>
      <c r="H789" s="404"/>
      <c r="I789" s="404"/>
    </row>
    <row r="790" spans="1:9" ht="12.75">
      <c r="A790" s="107"/>
      <c r="B790" s="107"/>
      <c r="C790" s="302"/>
      <c r="D790" s="1634"/>
      <c r="E790" s="1634"/>
      <c r="F790" s="1634"/>
      <c r="G790" s="288"/>
      <c r="H790" s="404"/>
      <c r="I790" s="404"/>
    </row>
    <row r="791" spans="1:9" ht="12.75">
      <c r="A791" s="415"/>
      <c r="B791" s="415"/>
      <c r="C791" s="299"/>
      <c r="D791" s="1634"/>
      <c r="E791" s="1634"/>
      <c r="F791" s="1634"/>
      <c r="G791" s="284"/>
      <c r="H791" s="404"/>
      <c r="I791" s="404"/>
    </row>
    <row r="792" spans="1:9" ht="12.75">
      <c r="A792" s="150"/>
      <c r="B792" s="150"/>
      <c r="C792" s="285"/>
      <c r="D792" s="411"/>
      <c r="E792" s="288"/>
      <c r="F792" s="288"/>
      <c r="G792" s="288"/>
      <c r="H792" s="404"/>
      <c r="I792" s="404"/>
    </row>
    <row r="793" spans="1:9" ht="12.75">
      <c r="A793" s="418"/>
      <c r="B793" s="924" t="s">
        <v>1499</v>
      </c>
      <c r="C793" s="303"/>
      <c r="D793" s="1634" t="s">
        <v>1746</v>
      </c>
      <c r="E793" s="1634"/>
      <c r="F793" s="1634"/>
      <c r="G793" s="288"/>
      <c r="H793" s="404"/>
      <c r="I793" s="404"/>
    </row>
    <row r="794" spans="1:9" ht="12.75">
      <c r="A794" s="718"/>
      <c r="B794" s="718"/>
      <c r="C794" s="719"/>
      <c r="D794" s="1634"/>
      <c r="E794" s="1634"/>
      <c r="F794" s="1634"/>
      <c r="G794" s="288"/>
      <c r="H794" s="404"/>
      <c r="I794" s="404"/>
    </row>
    <row r="795" spans="1:9" ht="12.75">
      <c r="A795" s="418"/>
      <c r="B795" s="418"/>
      <c r="C795" s="303"/>
      <c r="D795" s="1634"/>
      <c r="E795" s="1634"/>
      <c r="F795" s="1634"/>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75" t="s">
        <v>1860</v>
      </c>
      <c r="E797" s="1575"/>
      <c r="F797" s="1575"/>
      <c r="G797" s="554"/>
      <c r="H797" s="404"/>
      <c r="I797" s="404"/>
    </row>
    <row r="798" spans="1:9" ht="14.25">
      <c r="A798" s="413"/>
      <c r="B798" s="413"/>
      <c r="C798" s="322"/>
      <c r="D798" s="1575"/>
      <c r="E798" s="1575"/>
      <c r="F798" s="1575"/>
      <c r="G798" s="554"/>
      <c r="H798" s="404"/>
      <c r="I798" s="404"/>
    </row>
    <row r="799" spans="1:9" ht="14.25">
      <c r="A799" s="413"/>
      <c r="B799" s="413"/>
      <c r="C799" s="322"/>
      <c r="D799" s="1575"/>
      <c r="E799" s="1575"/>
      <c r="F799" s="1575"/>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4" t="s">
        <v>1747</v>
      </c>
      <c r="E801" s="1634"/>
      <c r="F801" s="1634"/>
      <c r="G801" s="554"/>
      <c r="H801" s="404"/>
      <c r="I801" s="404"/>
    </row>
    <row r="802" spans="1:9" ht="14.25">
      <c r="A802" s="413"/>
      <c r="B802" s="413"/>
      <c r="C802" s="322"/>
      <c r="D802" s="1634"/>
      <c r="E802" s="1634"/>
      <c r="F802" s="1634"/>
      <c r="G802" s="554"/>
      <c r="H802" s="404"/>
      <c r="I802" s="404"/>
    </row>
    <row r="803" spans="1:9" ht="14.25">
      <c r="A803" s="413"/>
      <c r="B803" s="413"/>
      <c r="C803" s="322"/>
      <c r="D803" s="1634"/>
      <c r="E803" s="1634"/>
      <c r="F803" s="1634"/>
      <c r="G803" s="554"/>
      <c r="H803" s="404"/>
      <c r="I803" s="404"/>
    </row>
    <row r="804" spans="1:9" ht="14.25">
      <c r="A804" s="413"/>
      <c r="B804" s="413"/>
      <c r="C804" s="322"/>
      <c r="D804" s="1634"/>
      <c r="E804" s="1634"/>
      <c r="F804" s="1634"/>
      <c r="G804" s="554"/>
      <c r="H804" s="404"/>
      <c r="I804" s="404"/>
    </row>
    <row r="805" spans="1:9" ht="14.25">
      <c r="A805" s="413"/>
      <c r="B805" s="413"/>
      <c r="C805" s="322"/>
      <c r="D805" s="1634"/>
      <c r="E805" s="1634"/>
      <c r="F805" s="1634"/>
      <c r="G805" s="554"/>
      <c r="H805" s="404"/>
      <c r="I805" s="404"/>
    </row>
    <row r="806" spans="1:9" ht="14.25">
      <c r="A806" s="413"/>
      <c r="B806" s="413"/>
      <c r="C806" s="322"/>
      <c r="D806" s="1575" t="s">
        <v>2229</v>
      </c>
      <c r="E806" s="1575"/>
      <c r="F806" s="1575"/>
      <c r="G806" s="554"/>
      <c r="H806" s="404"/>
      <c r="I806" s="404"/>
    </row>
    <row r="807" spans="1:9" ht="14.25">
      <c r="A807" s="413"/>
      <c r="B807" s="413"/>
      <c r="C807" s="322"/>
      <c r="D807" s="1575"/>
      <c r="E807" s="1575"/>
      <c r="F807" s="1575"/>
      <c r="G807" s="554"/>
      <c r="H807" s="404"/>
      <c r="I807" s="404"/>
    </row>
    <row r="808" spans="1:9" ht="14.25">
      <c r="A808" s="413"/>
      <c r="B808" s="413"/>
      <c r="C808" s="322"/>
      <c r="D808" s="1575"/>
      <c r="E808" s="1575"/>
      <c r="F808" s="1575"/>
      <c r="G808" s="554"/>
      <c r="H808" s="404"/>
      <c r="I808" s="404"/>
    </row>
    <row r="809" spans="1:9" ht="14.25">
      <c r="A809" s="413"/>
      <c r="B809" s="14"/>
      <c r="C809" s="322"/>
      <c r="D809" s="1297"/>
      <c r="E809" s="1297"/>
      <c r="F809" s="1297"/>
      <c r="G809" s="554"/>
      <c r="H809" s="404"/>
      <c r="I809" s="404"/>
    </row>
    <row r="810" spans="1:9" ht="14.25">
      <c r="A810" s="413"/>
      <c r="B810" s="924" t="s">
        <v>135</v>
      </c>
      <c r="C810" s="322"/>
      <c r="D810" s="1634" t="s">
        <v>1749</v>
      </c>
      <c r="E810" s="1634"/>
      <c r="F810" s="1634"/>
      <c r="G810" s="554"/>
      <c r="H810" s="404"/>
      <c r="I810" s="404"/>
    </row>
    <row r="811" spans="1:9" ht="14.25">
      <c r="A811" s="413"/>
      <c r="B811" s="413"/>
      <c r="C811" s="322"/>
      <c r="D811" s="1634"/>
      <c r="E811" s="1634"/>
      <c r="F811" s="1634"/>
      <c r="G811" s="554"/>
      <c r="H811" s="404"/>
      <c r="I811" s="404"/>
    </row>
    <row r="812" spans="1:9" ht="14.25">
      <c r="A812" s="413"/>
      <c r="B812" s="413"/>
      <c r="C812" s="322"/>
      <c r="D812" s="1634"/>
      <c r="E812" s="1634"/>
      <c r="F812" s="1634"/>
      <c r="G812" s="554"/>
      <c r="H812" s="404"/>
      <c r="I812" s="404"/>
    </row>
    <row r="813" spans="1:9" ht="14.25">
      <c r="A813" s="413"/>
      <c r="B813" s="413"/>
      <c r="C813" s="322"/>
      <c r="D813" s="1634"/>
      <c r="E813" s="1634"/>
      <c r="F813" s="1634"/>
      <c r="G813" s="554"/>
      <c r="H813" s="404"/>
      <c r="I813" s="404"/>
    </row>
    <row r="814" spans="1:9" ht="14.25">
      <c r="A814" s="413"/>
      <c r="B814" s="413"/>
      <c r="C814" s="322"/>
      <c r="D814" s="1634"/>
      <c r="E814" s="1634"/>
      <c r="F814" s="1634"/>
      <c r="G814" s="554"/>
      <c r="H814" s="404"/>
      <c r="I814" s="404"/>
    </row>
    <row r="815" spans="1:9" ht="14.25">
      <c r="A815" s="413"/>
      <c r="B815" s="413"/>
      <c r="C815" s="322"/>
      <c r="D815" s="1634"/>
      <c r="E815" s="1634"/>
      <c r="F815" s="1634"/>
      <c r="G815" s="554"/>
      <c r="H815" s="404"/>
      <c r="I815" s="404"/>
    </row>
    <row r="816" spans="1:9" ht="14.25">
      <c r="A816" s="413"/>
      <c r="B816" s="413"/>
      <c r="C816" s="322"/>
      <c r="D816" s="1285"/>
      <c r="E816" s="1285"/>
      <c r="F816" s="1285"/>
      <c r="G816" s="554"/>
      <c r="H816" s="404"/>
      <c r="I816" s="404"/>
    </row>
    <row r="817" spans="1:9" ht="14.25">
      <c r="A817" s="413"/>
      <c r="B817" s="1286" t="s">
        <v>135</v>
      </c>
      <c r="C817" s="322"/>
      <c r="D817" s="1575" t="s">
        <v>2057</v>
      </c>
      <c r="E817" s="1634"/>
      <c r="F817" s="1634"/>
      <c r="G817" s="554"/>
      <c r="H817" s="404"/>
      <c r="I817" s="404"/>
    </row>
    <row r="818" spans="1:9" ht="14.25">
      <c r="A818" s="413"/>
      <c r="B818" s="413"/>
      <c r="C818" s="322"/>
      <c r="D818" s="1634"/>
      <c r="E818" s="1634"/>
      <c r="F818" s="1634"/>
      <c r="G818" s="554"/>
      <c r="H818" s="404"/>
      <c r="I818" s="404"/>
    </row>
    <row r="819" spans="1:9" ht="14.25">
      <c r="A819" s="413"/>
      <c r="B819" s="413"/>
      <c r="C819" s="322"/>
      <c r="D819" s="1634"/>
      <c r="E819" s="1634"/>
      <c r="F819" s="1634"/>
      <c r="G819" s="554"/>
      <c r="H819" s="404"/>
      <c r="I819" s="404"/>
    </row>
    <row r="820" spans="1:9" ht="14.25">
      <c r="A820" s="413"/>
      <c r="B820" s="413"/>
      <c r="C820" s="322"/>
      <c r="D820" s="1634"/>
      <c r="E820" s="1634"/>
      <c r="F820" s="1634"/>
      <c r="G820" s="554"/>
      <c r="H820" s="404"/>
      <c r="I820" s="404"/>
    </row>
    <row r="821" spans="1:9" ht="14.25">
      <c r="A821" s="413"/>
      <c r="B821" s="413"/>
      <c r="C821" s="322"/>
      <c r="D821" s="1634"/>
      <c r="E821" s="1634"/>
      <c r="F821" s="1634"/>
      <c r="G821" s="554"/>
      <c r="H821" s="404"/>
      <c r="I821" s="404"/>
    </row>
    <row r="822" spans="1:9" ht="14.25">
      <c r="A822" s="413"/>
      <c r="B822" s="413"/>
      <c r="C822" s="322"/>
      <c r="D822" s="1031"/>
      <c r="E822" s="1031"/>
      <c r="F822" s="1031"/>
      <c r="G822" s="554"/>
      <c r="H822" s="404"/>
      <c r="I822" s="404"/>
    </row>
    <row r="823" spans="1:9" ht="14.25">
      <c r="A823" s="413"/>
      <c r="B823" s="924" t="s">
        <v>135</v>
      </c>
      <c r="C823" s="322"/>
      <c r="D823" s="1634" t="s">
        <v>1748</v>
      </c>
      <c r="E823" s="1634"/>
      <c r="F823" s="1634"/>
      <c r="G823" s="554"/>
      <c r="H823" s="404"/>
      <c r="I823" s="404"/>
    </row>
    <row r="824" spans="1:9" ht="14.25">
      <c r="A824" s="413"/>
      <c r="B824" s="413"/>
      <c r="C824" s="322"/>
      <c r="D824" s="1634"/>
      <c r="E824" s="1634"/>
      <c r="F824" s="1634"/>
      <c r="G824" s="554"/>
      <c r="H824" s="404"/>
      <c r="I824" s="404"/>
    </row>
    <row r="825" spans="1:9" ht="14.25">
      <c r="A825" s="413"/>
      <c r="B825" s="413"/>
      <c r="C825" s="322"/>
      <c r="D825" s="1634"/>
      <c r="E825" s="1634"/>
      <c r="F825" s="1634"/>
      <c r="G825" s="554"/>
      <c r="H825" s="404"/>
      <c r="I825" s="404"/>
    </row>
    <row r="826" spans="1:9" ht="14.25">
      <c r="A826" s="413"/>
      <c r="B826" s="413"/>
      <c r="C826" s="322"/>
      <c r="D826" s="1634"/>
      <c r="E826" s="1634"/>
      <c r="F826" s="1634"/>
      <c r="G826" s="554"/>
      <c r="H826" s="404"/>
      <c r="I826" s="404"/>
    </row>
    <row r="827" spans="1:9" ht="14.25">
      <c r="A827" s="413"/>
      <c r="B827" s="413"/>
      <c r="C827" s="322"/>
      <c r="D827" s="296"/>
      <c r="E827" s="282"/>
      <c r="F827" s="282"/>
      <c r="G827" s="554"/>
      <c r="H827" s="404"/>
      <c r="I827" s="404"/>
    </row>
    <row r="828" spans="1:9" ht="14.25">
      <c r="A828" s="413"/>
      <c r="B828" s="924" t="s">
        <v>135</v>
      </c>
      <c r="C828" s="322"/>
      <c r="D828" s="1635" t="s">
        <v>1751</v>
      </c>
      <c r="E828" s="1635"/>
      <c r="F828" s="1635"/>
      <c r="G828" s="554"/>
      <c r="H828" s="404"/>
      <c r="I828" s="404"/>
    </row>
    <row r="829" spans="1:9" ht="14.25">
      <c r="A829" s="413"/>
      <c r="B829" s="413"/>
      <c r="C829" s="322"/>
      <c r="D829" s="1635"/>
      <c r="E829" s="1635"/>
      <c r="F829" s="1635"/>
      <c r="G829" s="554"/>
      <c r="H829" s="404"/>
      <c r="I829" s="404"/>
    </row>
    <row r="830" spans="1:9" ht="12.75">
      <c r="A830" s="33"/>
      <c r="B830" s="33"/>
      <c r="C830" s="322"/>
      <c r="D830" s="1635"/>
      <c r="E830" s="1635"/>
      <c r="F830" s="1635"/>
      <c r="G830" s="554"/>
      <c r="H830" s="404"/>
      <c r="I830" s="404"/>
    </row>
    <row r="831" spans="1:9" ht="14.25">
      <c r="A831" s="413"/>
      <c r="B831" s="971"/>
      <c r="C831" s="322"/>
      <c r="D831" s="1635"/>
      <c r="E831" s="1635"/>
      <c r="F831" s="1635"/>
      <c r="G831" s="554"/>
      <c r="H831" s="404"/>
      <c r="I831" s="404"/>
    </row>
    <row r="832" spans="1:9" ht="14.25">
      <c r="A832" s="413"/>
      <c r="B832" s="971"/>
      <c r="C832" s="322"/>
      <c r="D832" s="1635"/>
      <c r="E832" s="1635"/>
      <c r="F832" s="1635"/>
      <c r="G832" s="554"/>
      <c r="H832" s="404"/>
      <c r="I832" s="404"/>
    </row>
    <row r="833" spans="1:9" ht="14.25">
      <c r="A833" s="413"/>
      <c r="B833" s="971"/>
      <c r="C833" s="322"/>
      <c r="D833" s="1635"/>
      <c r="E833" s="1635"/>
      <c r="F833" s="1635"/>
      <c r="G833" s="554"/>
      <c r="H833" s="404"/>
      <c r="I833" s="404"/>
    </row>
    <row r="834" spans="1:9" ht="14.25">
      <c r="A834" s="413"/>
      <c r="B834" s="1032"/>
      <c r="C834" s="322"/>
      <c r="D834" s="1030"/>
      <c r="E834" s="1030"/>
      <c r="F834" s="1030"/>
      <c r="G834" s="554"/>
      <c r="H834" s="404"/>
      <c r="I834" s="404"/>
    </row>
    <row r="835" spans="1:9" ht="14.25">
      <c r="A835" s="413"/>
      <c r="B835" s="924" t="s">
        <v>135</v>
      </c>
      <c r="C835" s="322"/>
      <c r="D835" s="1634" t="s">
        <v>1750</v>
      </c>
      <c r="E835" s="1634"/>
      <c r="F835" s="1634"/>
      <c r="G835" s="554"/>
      <c r="H835" s="404"/>
      <c r="I835" s="404"/>
    </row>
    <row r="836" spans="1:9" ht="14.25">
      <c r="A836" s="413"/>
      <c r="B836" s="413"/>
      <c r="C836" s="322"/>
      <c r="D836" s="1634"/>
      <c r="E836" s="1634"/>
      <c r="F836" s="1634"/>
      <c r="G836" s="554"/>
      <c r="H836" s="404"/>
      <c r="I836" s="404"/>
    </row>
    <row r="837" spans="1:9" ht="14.25">
      <c r="A837" s="413"/>
      <c r="B837" s="413"/>
      <c r="C837" s="322"/>
      <c r="D837" s="296"/>
      <c r="E837" s="282"/>
      <c r="F837" s="282"/>
      <c r="G837" s="554"/>
      <c r="H837" s="404"/>
      <c r="I837" s="404"/>
    </row>
    <row r="838" spans="1:9" ht="14.25">
      <c r="A838" s="413"/>
      <c r="B838" s="924" t="s">
        <v>135</v>
      </c>
      <c r="C838" s="322"/>
      <c r="D838" s="1635" t="s">
        <v>1752</v>
      </c>
      <c r="E838" s="1635"/>
      <c r="F838" s="1635"/>
      <c r="G838" s="554"/>
      <c r="H838" s="404"/>
      <c r="I838" s="404"/>
    </row>
    <row r="839" spans="1:9" ht="14.25">
      <c r="A839" s="413"/>
      <c r="B839" s="413"/>
      <c r="C839" s="322"/>
      <c r="D839" s="1635"/>
      <c r="E839" s="1635"/>
      <c r="F839" s="1635"/>
      <c r="G839" s="554"/>
      <c r="H839" s="404"/>
      <c r="I839" s="404"/>
    </row>
    <row r="840" spans="1:9" ht="12.75">
      <c r="A840" s="33"/>
      <c r="B840" s="33"/>
      <c r="C840" s="322"/>
      <c r="D840" s="296"/>
      <c r="E840" s="282"/>
      <c r="F840" s="282"/>
      <c r="G840" s="554"/>
      <c r="H840" s="404"/>
      <c r="I840" s="404"/>
    </row>
    <row r="841" spans="1:9" ht="12.75">
      <c r="A841" s="1563" t="s">
        <v>2077</v>
      </c>
      <c r="B841" s="1563"/>
      <c r="C841" s="1563"/>
      <c r="D841" s="1563"/>
      <c r="E841" s="1563"/>
      <c r="F841" s="1563"/>
      <c r="G841" s="1563"/>
      <c r="H841" s="404"/>
      <c r="I841" s="404"/>
    </row>
    <row r="842" spans="1:9" ht="12.75">
      <c r="A842" s="414"/>
      <c r="B842" s="414"/>
      <c r="C842" s="322"/>
      <c r="D842" s="296"/>
      <c r="E842" s="296"/>
      <c r="F842" s="296"/>
      <c r="G842" s="554"/>
      <c r="H842" s="404"/>
      <c r="I842" s="404"/>
    </row>
    <row r="843" spans="1:9" ht="14.25">
      <c r="A843" s="413"/>
      <c r="B843" s="413"/>
      <c r="C843" s="14"/>
      <c r="D843" s="1566" t="s">
        <v>1655</v>
      </c>
      <c r="E843" s="1566"/>
      <c r="F843" s="1566"/>
      <c r="H843" s="404"/>
      <c r="I843" s="404"/>
    </row>
    <row r="844" spans="1:9" ht="14.25">
      <c r="A844" s="413"/>
      <c r="B844" s="413"/>
      <c r="C844" s="14"/>
      <c r="D844" s="1589" t="s">
        <v>2074</v>
      </c>
      <c r="E844" s="1589"/>
      <c r="F844" s="1589"/>
      <c r="H844" s="404"/>
      <c r="I844" s="404"/>
    </row>
    <row r="845" spans="1:9" ht="14.25">
      <c r="A845" s="413"/>
      <c r="B845" s="413"/>
      <c r="C845" s="14"/>
      <c r="D845" s="1300"/>
      <c r="E845" s="1302"/>
      <c r="F845" s="1302"/>
      <c r="H845" s="404"/>
      <c r="I845" s="404"/>
    </row>
    <row r="846" spans="1:9" ht="12.75">
      <c r="A846" s="140"/>
      <c r="B846" s="924" t="s">
        <v>1499</v>
      </c>
      <c r="C846" s="322"/>
      <c r="D846" s="1555" t="s">
        <v>1586</v>
      </c>
      <c r="E846" s="1555"/>
      <c r="F846" s="1555"/>
      <c r="H846" s="404"/>
      <c r="I846" s="404"/>
    </row>
    <row r="847" spans="1:9" ht="12.75">
      <c r="A847" s="33"/>
      <c r="B847" s="33"/>
      <c r="C847" s="322"/>
      <c r="D847" s="6" t="s">
        <v>1559</v>
      </c>
      <c r="E847" s="1650" t="s">
        <v>2307</v>
      </c>
      <c r="F847" s="1650"/>
      <c r="H847" s="404"/>
      <c r="I847" s="404"/>
    </row>
    <row r="848" spans="1:9" ht="12.75">
      <c r="A848" s="33"/>
      <c r="B848" s="33"/>
      <c r="C848" s="322"/>
      <c r="D848" s="333"/>
      <c r="E848" s="282"/>
      <c r="F848" s="282"/>
      <c r="H848" s="404"/>
      <c r="I848" s="404"/>
    </row>
    <row r="849" spans="1:9" ht="12.75">
      <c r="A849" s="1008"/>
      <c r="B849" s="1007" t="s">
        <v>135</v>
      </c>
      <c r="C849" s="322"/>
      <c r="D849" s="1636" t="s">
        <v>1837</v>
      </c>
      <c r="E849" s="1636"/>
      <c r="F849" s="1636"/>
      <c r="H849" s="404"/>
      <c r="I849" s="404"/>
    </row>
    <row r="850" spans="1:9" ht="12.75">
      <c r="A850" s="1008"/>
      <c r="B850" s="1008"/>
      <c r="C850" s="322"/>
      <c r="D850" s="1636"/>
      <c r="E850" s="1636"/>
      <c r="F850" s="1636"/>
      <c r="H850" s="404"/>
      <c r="I850" s="404"/>
    </row>
    <row r="851" spans="1:9" ht="12.75">
      <c r="A851" s="1008"/>
      <c r="B851" s="1008"/>
      <c r="C851" s="322"/>
      <c r="D851" s="1636"/>
      <c r="E851" s="1636"/>
      <c r="F851" s="1636"/>
      <c r="H851" s="404"/>
      <c r="I851" s="404"/>
    </row>
    <row r="852" spans="1:9" ht="12.75">
      <c r="A852" s="1008"/>
      <c r="B852" s="1008"/>
      <c r="C852" s="322"/>
      <c r="D852" s="1636"/>
      <c r="E852" s="1636"/>
      <c r="F852" s="1636"/>
      <c r="H852" s="404"/>
      <c r="I852" s="404"/>
    </row>
    <row r="853" spans="1:9" ht="12.75">
      <c r="A853" s="1008"/>
      <c r="B853" s="1008"/>
      <c r="C853" s="322"/>
      <c r="D853" s="1636"/>
      <c r="E853" s="1636"/>
      <c r="F853" s="1636"/>
      <c r="H853" s="404"/>
      <c r="I853" s="404"/>
    </row>
    <row r="854" spans="1:9" ht="12.75">
      <c r="A854" s="1008"/>
      <c r="B854" s="1008"/>
      <c r="C854" s="322"/>
      <c r="D854" s="1636"/>
      <c r="E854" s="1636"/>
      <c r="F854" s="1636"/>
      <c r="H854" s="404"/>
      <c r="I854" s="404"/>
    </row>
    <row r="855" spans="1:9" ht="12.75">
      <c r="A855" s="1008"/>
      <c r="B855" s="1008"/>
      <c r="C855" s="322"/>
      <c r="D855" s="1636"/>
      <c r="E855" s="1636"/>
      <c r="F855" s="1636"/>
      <c r="H855" s="404"/>
      <c r="I855" s="404"/>
    </row>
    <row r="856" spans="1:9" ht="12.75">
      <c r="A856" s="1008"/>
      <c r="B856" s="1008"/>
      <c r="C856" s="322"/>
      <c r="D856" s="1636"/>
      <c r="E856" s="1636"/>
      <c r="F856" s="1636"/>
      <c r="H856" s="404"/>
      <c r="I856" s="404"/>
    </row>
    <row r="857" spans="1:9" ht="12.75">
      <c r="A857" s="1008"/>
      <c r="B857" s="1008"/>
      <c r="C857" s="322"/>
      <c r="D857" s="1636"/>
      <c r="E857" s="1636"/>
      <c r="F857" s="1636"/>
      <c r="H857" s="404"/>
      <c r="I857" s="404"/>
    </row>
    <row r="858" spans="1:9" ht="12.75">
      <c r="A858" s="1008"/>
      <c r="B858" s="1008"/>
      <c r="C858" s="322"/>
      <c r="D858" s="333"/>
      <c r="E858" s="282"/>
      <c r="F858" s="282"/>
      <c r="H858" s="404"/>
      <c r="I858" s="404"/>
    </row>
    <row r="859" spans="1:9" ht="14.25">
      <c r="A859" s="413"/>
      <c r="B859" s="924" t="s">
        <v>1499</v>
      </c>
      <c r="C859" s="322"/>
      <c r="D859" s="1555" t="s">
        <v>1587</v>
      </c>
      <c r="E859" s="1555"/>
      <c r="F859" s="1555"/>
      <c r="H859" s="404"/>
      <c r="I859" s="404"/>
    </row>
    <row r="860" spans="1:9" ht="14.25">
      <c r="A860" s="413"/>
      <c r="B860" s="413"/>
      <c r="C860" s="322"/>
      <c r="D860" s="1555"/>
      <c r="E860" s="1555"/>
      <c r="F860" s="1555"/>
      <c r="H860" s="404"/>
      <c r="I860" s="404"/>
    </row>
    <row r="861" spans="1:9" ht="14.25">
      <c r="A861" s="413"/>
      <c r="B861" s="413"/>
      <c r="C861" s="322"/>
      <c r="D861" s="1555"/>
      <c r="E861" s="1555"/>
      <c r="F861" s="1555"/>
      <c r="H861" s="404"/>
      <c r="I861" s="404"/>
    </row>
    <row r="862" spans="1:9" ht="14.25">
      <c r="A862" s="552"/>
      <c r="B862" s="552"/>
      <c r="C862" s="405"/>
      <c r="D862" s="403"/>
      <c r="H862" s="404"/>
      <c r="I862" s="404"/>
    </row>
    <row r="863" spans="1:9" ht="12.75">
      <c r="A863" s="684"/>
      <c r="B863" s="924" t="s">
        <v>135</v>
      </c>
      <c r="C863" s="405"/>
      <c r="D863" s="1644" t="s">
        <v>1588</v>
      </c>
      <c r="E863" s="1644"/>
      <c r="F863" s="1644"/>
      <c r="H863" s="404"/>
      <c r="I863" s="404"/>
    </row>
    <row r="864" spans="1:9" ht="12.75">
      <c r="A864" s="14"/>
      <c r="B864" s="684"/>
      <c r="C864" s="405"/>
      <c r="D864" s="1644"/>
      <c r="E864" s="1644"/>
      <c r="F864" s="1644"/>
      <c r="H864" s="404"/>
      <c r="I864" s="404"/>
    </row>
    <row r="865" spans="1:9" ht="14.25" customHeight="1">
      <c r="A865" s="552"/>
      <c r="B865" s="14"/>
      <c r="C865" s="405"/>
      <c r="D865" s="1598" t="s">
        <v>1613</v>
      </c>
      <c r="E865" s="1598"/>
      <c r="F865" s="1598"/>
      <c r="H865" s="404"/>
      <c r="I865" s="404"/>
    </row>
    <row r="866" spans="1:9" ht="14.25">
      <c r="A866" s="552"/>
      <c r="B866" s="552"/>
      <c r="C866" s="405"/>
      <c r="D866" s="1598"/>
      <c r="E866" s="1598"/>
      <c r="F866" s="1598"/>
      <c r="H866" s="404"/>
      <c r="I866" s="404"/>
    </row>
    <row r="867" spans="1:9" ht="14.25">
      <c r="A867" s="552"/>
      <c r="B867" s="552"/>
      <c r="C867" s="405"/>
      <c r="D867" s="1598"/>
      <c r="E867" s="1598"/>
      <c r="F867" s="1598"/>
      <c r="H867" s="404"/>
      <c r="I867" s="404"/>
    </row>
    <row r="868" spans="1:9" ht="14.25">
      <c r="A868" s="552"/>
      <c r="B868" s="552"/>
      <c r="C868" s="405"/>
      <c r="D868" s="1598"/>
      <c r="E868" s="1598"/>
      <c r="F868" s="1598"/>
      <c r="H868" s="404"/>
      <c r="I868" s="404"/>
    </row>
    <row r="869" spans="1:9" ht="14.25">
      <c r="A869" s="552"/>
      <c r="B869" s="552"/>
      <c r="C869" s="405"/>
      <c r="D869" s="1598"/>
      <c r="E869" s="1598"/>
      <c r="F869" s="1598"/>
      <c r="H869" s="404"/>
      <c r="I869" s="404"/>
    </row>
    <row r="870" spans="1:9" ht="14.25" customHeight="1">
      <c r="A870" s="552"/>
      <c r="B870" s="552"/>
      <c r="C870" s="405"/>
      <c r="D870" s="1598"/>
      <c r="E870" s="1598"/>
      <c r="F870" s="1598"/>
      <c r="H870" s="404"/>
      <c r="I870" s="404"/>
    </row>
    <row r="871" spans="1:9" ht="14.25">
      <c r="A871" s="552"/>
      <c r="B871" s="552"/>
      <c r="C871" s="405"/>
      <c r="D871" s="403"/>
      <c r="H871" s="404"/>
      <c r="I871" s="404"/>
    </row>
    <row r="872" spans="1:9" ht="14.25">
      <c r="A872" s="552"/>
      <c r="B872" s="924" t="s">
        <v>135</v>
      </c>
      <c r="C872" s="405"/>
      <c r="D872" s="1598" t="s">
        <v>1270</v>
      </c>
      <c r="E872" s="1598"/>
      <c r="F872" s="1598"/>
      <c r="H872" s="404"/>
      <c r="I872" s="404"/>
    </row>
    <row r="873" spans="1:9" ht="14.25">
      <c r="A873" s="552"/>
      <c r="B873" s="552"/>
      <c r="C873" s="405"/>
      <c r="D873" s="1598" t="s">
        <v>1271</v>
      </c>
      <c r="E873" s="1598"/>
      <c r="F873" s="1598"/>
      <c r="H873" s="404"/>
      <c r="I873" s="404"/>
    </row>
    <row r="874" spans="1:9" ht="14.25">
      <c r="A874" s="552"/>
      <c r="B874" s="552"/>
      <c r="C874" s="405"/>
      <c r="D874" s="330" t="s">
        <v>1558</v>
      </c>
      <c r="E874" s="1651" t="s">
        <v>2309</v>
      </c>
      <c r="F874" s="1651"/>
      <c r="H874" s="404"/>
      <c r="I874" s="404"/>
    </row>
    <row r="875" spans="1:9" ht="14.25">
      <c r="A875" s="552"/>
      <c r="B875" s="552"/>
      <c r="C875" s="405"/>
      <c r="D875" s="403"/>
      <c r="H875" s="404"/>
      <c r="I875" s="404"/>
    </row>
    <row r="876" spans="1:9" ht="14.25">
      <c r="A876" s="552"/>
      <c r="B876" s="924" t="s">
        <v>135</v>
      </c>
      <c r="C876" s="405"/>
      <c r="D876" s="1598" t="s">
        <v>1589</v>
      </c>
      <c r="E876" s="1598"/>
      <c r="F876" s="1598"/>
      <c r="H876" s="404"/>
      <c r="I876" s="404"/>
    </row>
    <row r="877" spans="1:9" ht="14.25">
      <c r="A877" s="552"/>
      <c r="B877" s="552"/>
      <c r="C877" s="405"/>
      <c r="D877" s="1598"/>
      <c r="E877" s="1598"/>
      <c r="F877" s="1598"/>
      <c r="H877" s="404"/>
      <c r="I877" s="404"/>
    </row>
    <row r="878" spans="1:9" ht="14.25">
      <c r="A878" s="552"/>
      <c r="B878" s="552"/>
      <c r="C878" s="405"/>
      <c r="D878" s="1598"/>
      <c r="E878" s="1598"/>
      <c r="F878" s="1598"/>
      <c r="H878" s="404"/>
      <c r="I878" s="404"/>
    </row>
    <row r="879" spans="1:9" ht="14.25">
      <c r="A879" s="552"/>
      <c r="B879" s="552"/>
      <c r="C879" s="405"/>
      <c r="D879" s="1598"/>
      <c r="E879" s="1598"/>
      <c r="F879" s="1598"/>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4" t="s">
        <v>1654</v>
      </c>
      <c r="E883" s="1564"/>
      <c r="F883" s="1564"/>
      <c r="G883" s="554"/>
      <c r="H883" s="404"/>
      <c r="I883" s="404"/>
    </row>
    <row r="884" spans="1:9" ht="12.75">
      <c r="A884" s="996"/>
      <c r="B884" s="996"/>
      <c r="C884" s="299"/>
      <c r="D884" s="1646" t="s">
        <v>2075</v>
      </c>
      <c r="E884" s="1647"/>
      <c r="F884" s="1647"/>
      <c r="G884" s="554"/>
      <c r="H884" s="404"/>
      <c r="I884" s="404"/>
    </row>
    <row r="885" spans="1:9" ht="12.75">
      <c r="A885" s="996"/>
      <c r="B885" s="996"/>
      <c r="C885" s="299"/>
      <c r="D885" s="989"/>
      <c r="E885" s="989"/>
      <c r="F885" s="989"/>
      <c r="G885" s="554"/>
      <c r="H885" s="404"/>
      <c r="I885" s="404"/>
    </row>
    <row r="886" spans="1:9" ht="14.25">
      <c r="A886" s="413"/>
      <c r="B886" s="924" t="s">
        <v>1499</v>
      </c>
      <c r="C886" s="14"/>
      <c r="D886" s="1557" t="s">
        <v>1612</v>
      </c>
      <c r="E886" s="1557"/>
      <c r="F886" s="1557"/>
      <c r="G886" s="554"/>
      <c r="H886" s="404"/>
      <c r="I886" s="404"/>
    </row>
    <row r="887" spans="1:9" ht="12.75">
      <c r="A887" s="140"/>
      <c r="B887" s="140"/>
      <c r="C887" s="14"/>
      <c r="D887" s="6" t="s">
        <v>1558</v>
      </c>
      <c r="E887" s="1645" t="s">
        <v>2309</v>
      </c>
      <c r="F887" s="1645"/>
      <c r="G887" s="554"/>
    </row>
    <row r="888" spans="1:9" ht="12.75">
      <c r="A888" s="140"/>
      <c r="B888" s="140"/>
      <c r="C888" s="14"/>
      <c r="D888" s="287"/>
      <c r="E888" s="296"/>
      <c r="F888" s="296"/>
      <c r="G888" s="554"/>
      <c r="H888" s="404"/>
      <c r="I888" s="404"/>
    </row>
    <row r="889" spans="1:9" ht="14.25">
      <c r="A889" s="413"/>
      <c r="B889" s="924" t="s">
        <v>1499</v>
      </c>
      <c r="C889" s="14"/>
      <c r="D889" s="1589" t="s">
        <v>2078</v>
      </c>
      <c r="E889" s="1607"/>
      <c r="F889" s="1607"/>
    </row>
    <row r="890" spans="1:9" ht="12.6" customHeight="1">
      <c r="A890" s="140"/>
      <c r="B890" s="140"/>
      <c r="C890" s="14"/>
      <c r="D890" s="1607"/>
      <c r="E890" s="1607"/>
      <c r="F890" s="1607"/>
    </row>
    <row r="891" spans="1:9" ht="14.25">
      <c r="A891" s="413"/>
      <c r="B891" s="413"/>
      <c r="C891" s="14"/>
      <c r="D891" s="287"/>
      <c r="E891" s="296"/>
      <c r="F891" s="296"/>
      <c r="G891" s="554"/>
      <c r="H891" s="404"/>
      <c r="I891" s="404"/>
    </row>
    <row r="892" spans="1:9" ht="12.75">
      <c r="A892" s="14"/>
      <c r="B892" s="924" t="s">
        <v>135</v>
      </c>
      <c r="D892" s="1642" t="s">
        <v>1840</v>
      </c>
      <c r="E892" s="1642"/>
      <c r="F892" s="1642"/>
      <c r="G892" s="554"/>
      <c r="H892" s="404"/>
      <c r="I892" s="404"/>
    </row>
    <row r="893" spans="1:9" ht="29.45" customHeight="1">
      <c r="A893" s="14"/>
      <c r="B893" s="872"/>
      <c r="D893" s="1642"/>
      <c r="E893" s="1642"/>
      <c r="F893" s="1642"/>
      <c r="G893" s="554"/>
      <c r="H893" s="404"/>
      <c r="I893" s="404"/>
    </row>
    <row r="894" spans="1:9" ht="14.25">
      <c r="A894" s="413"/>
      <c r="B894" s="2"/>
      <c r="C894" s="14"/>
      <c r="D894" s="1598" t="s">
        <v>1613</v>
      </c>
      <c r="E894" s="1598"/>
      <c r="F894" s="1598"/>
      <c r="G894" s="554"/>
      <c r="H894" s="404"/>
      <c r="I894" s="404"/>
    </row>
    <row r="895" spans="1:9" ht="14.25">
      <c r="A895" s="413"/>
      <c r="B895" s="413"/>
      <c r="C895" s="14"/>
      <c r="D895" s="1598"/>
      <c r="E895" s="1598"/>
      <c r="F895" s="1598"/>
      <c r="G895" s="554"/>
      <c r="H895" s="404"/>
      <c r="I895" s="404"/>
    </row>
    <row r="896" spans="1:9" ht="14.25">
      <c r="A896" s="413"/>
      <c r="B896" s="413"/>
      <c r="C896" s="14"/>
      <c r="D896" s="1598"/>
      <c r="E896" s="1598"/>
      <c r="F896" s="1598"/>
      <c r="G896" s="554"/>
      <c r="H896" s="404"/>
      <c r="I896" s="404"/>
    </row>
    <row r="897" spans="1:9" ht="14.25">
      <c r="A897" s="413"/>
      <c r="B897" s="413"/>
      <c r="C897" s="14"/>
      <c r="D897" s="1598"/>
      <c r="E897" s="1598"/>
      <c r="F897" s="1598"/>
      <c r="G897" s="554"/>
      <c r="H897" s="404"/>
      <c r="I897" s="404"/>
    </row>
    <row r="898" spans="1:9" ht="14.25">
      <c r="A898" s="413"/>
      <c r="B898" s="413"/>
      <c r="C898" s="14"/>
      <c r="D898" s="1598"/>
      <c r="E898" s="1598"/>
      <c r="F898" s="1598"/>
      <c r="G898" s="554"/>
      <c r="H898" s="404"/>
      <c r="I898" s="404"/>
    </row>
    <row r="899" spans="1:9" ht="14.25">
      <c r="A899" s="413"/>
      <c r="B899" s="413"/>
      <c r="C899" s="14"/>
      <c r="D899" s="1598"/>
      <c r="E899" s="1598"/>
      <c r="F899" s="1598"/>
      <c r="G899" s="554"/>
      <c r="H899" s="404"/>
      <c r="I899" s="404"/>
    </row>
    <row r="900" spans="1:9" ht="14.25">
      <c r="A900" s="413"/>
      <c r="B900" s="413"/>
      <c r="C900" s="14"/>
      <c r="D900" s="287"/>
      <c r="E900" s="296"/>
      <c r="F900" s="296"/>
      <c r="G900" s="554"/>
      <c r="H900" s="404"/>
      <c r="I900" s="404"/>
    </row>
    <row r="901" spans="1:9" ht="14.25">
      <c r="A901" s="413"/>
      <c r="B901" s="924" t="s">
        <v>135</v>
      </c>
      <c r="C901" s="14"/>
      <c r="D901" s="1562" t="s">
        <v>1270</v>
      </c>
      <c r="E901" s="1562"/>
      <c r="F901" s="1562"/>
      <c r="G901" s="554"/>
      <c r="H901" s="404"/>
      <c r="I901" s="404"/>
    </row>
    <row r="902" spans="1:9" ht="14.25">
      <c r="A902" s="413"/>
      <c r="B902" s="413"/>
      <c r="C902" s="14"/>
      <c r="D902" s="1562" t="s">
        <v>1271</v>
      </c>
      <c r="E902" s="1562"/>
      <c r="F902" s="1562"/>
      <c r="G902" s="554"/>
      <c r="H902" s="404"/>
      <c r="I902" s="404"/>
    </row>
    <row r="903" spans="1:9" ht="14.25">
      <c r="A903" s="413"/>
      <c r="B903" s="413"/>
      <c r="C903" s="14"/>
      <c r="D903" s="6" t="s">
        <v>1614</v>
      </c>
      <c r="E903" s="1643" t="s">
        <v>2309</v>
      </c>
      <c r="F903" s="1643"/>
      <c r="G903" s="554"/>
      <c r="H903" s="404"/>
      <c r="I903" s="404"/>
    </row>
    <row r="904" spans="1:9" ht="14.25">
      <c r="A904" s="413"/>
      <c r="B904" s="413"/>
      <c r="C904" s="14"/>
      <c r="D904" s="287"/>
      <c r="E904" s="296"/>
      <c r="F904" s="296"/>
      <c r="G904" s="554"/>
      <c r="H904" s="404"/>
      <c r="I904" s="404"/>
    </row>
    <row r="905" spans="1:9" ht="14.25">
      <c r="A905" s="413"/>
      <c r="B905" s="924" t="s">
        <v>135</v>
      </c>
      <c r="C905" s="14"/>
      <c r="D905" s="1555" t="s">
        <v>1589</v>
      </c>
      <c r="E905" s="1555"/>
      <c r="F905" s="1555"/>
      <c r="G905" s="554"/>
      <c r="H905" s="404"/>
      <c r="I905" s="404"/>
    </row>
    <row r="906" spans="1:9" ht="14.25">
      <c r="A906" s="413"/>
      <c r="B906" s="413"/>
      <c r="C906" s="14"/>
      <c r="D906" s="1555"/>
      <c r="E906" s="1555"/>
      <c r="F906" s="1555"/>
      <c r="G906" s="554"/>
      <c r="H906" s="404"/>
      <c r="I906" s="404"/>
    </row>
    <row r="907" spans="1:9" ht="14.25">
      <c r="A907" s="413"/>
      <c r="B907" s="413"/>
      <c r="C907" s="14"/>
      <c r="D907" s="1555"/>
      <c r="E907" s="1555"/>
      <c r="F907" s="1555"/>
      <c r="G907" s="554"/>
      <c r="H907" s="404"/>
      <c r="I907" s="404"/>
    </row>
    <row r="908" spans="1:9" ht="14.25">
      <c r="A908" s="413"/>
      <c r="B908" s="413"/>
      <c r="C908" s="14"/>
      <c r="D908" s="1555"/>
      <c r="E908" s="1555"/>
      <c r="F908" s="1555"/>
      <c r="G908" s="554"/>
      <c r="H908" s="404"/>
      <c r="I908" s="404"/>
    </row>
    <row r="909" spans="1:9" ht="12.75">
      <c r="A909" s="143"/>
      <c r="B909" s="143"/>
      <c r="C909" s="322"/>
      <c r="D909" s="296"/>
      <c r="E909" s="296"/>
      <c r="F909" s="296"/>
      <c r="G909" s="554"/>
      <c r="H909" s="404"/>
      <c r="I909" s="404"/>
    </row>
    <row r="910" spans="1:9" ht="12.75">
      <c r="A910" s="1563" t="s">
        <v>1526</v>
      </c>
      <c r="B910" s="1563"/>
      <c r="C910" s="1563"/>
      <c r="D910" s="1563"/>
      <c r="E910" s="1563"/>
      <c r="F910" s="1563"/>
      <c r="G910" s="1563"/>
      <c r="H910" s="404"/>
      <c r="I910" s="404"/>
    </row>
    <row r="911" spans="1:9" ht="12.75">
      <c r="A911" s="143"/>
      <c r="B911" s="143"/>
      <c r="C911" s="322"/>
      <c r="D911" s="296"/>
      <c r="E911" s="296"/>
      <c r="F911" s="296"/>
      <c r="G911" s="554"/>
      <c r="H911" s="404"/>
      <c r="I911" s="404"/>
    </row>
    <row r="912" spans="1:9" ht="12.75">
      <c r="A912" s="140"/>
      <c r="B912" s="140"/>
      <c r="C912" s="322"/>
      <c r="D912" s="1617" t="s">
        <v>1789</v>
      </c>
      <c r="E912" s="1617"/>
      <c r="F912" s="1617"/>
      <c r="G912" s="554"/>
      <c r="H912" s="404"/>
      <c r="I912" s="404"/>
    </row>
    <row r="913" spans="1:9" ht="12.75">
      <c r="A913" s="414"/>
      <c r="B913" s="414"/>
      <c r="C913" s="298"/>
      <c r="D913" s="1557" t="s">
        <v>1611</v>
      </c>
      <c r="E913" s="1557"/>
      <c r="F913" s="1557"/>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3" t="s">
        <v>1799</v>
      </c>
      <c r="E915" s="1653"/>
      <c r="F915" s="1653"/>
      <c r="G915" s="554"/>
      <c r="H915" s="404"/>
      <c r="I915" s="404"/>
    </row>
    <row r="916" spans="1:9" ht="12.75">
      <c r="A916" s="414"/>
      <c r="B916" s="414"/>
      <c r="C916" s="298"/>
      <c r="D916" s="1653"/>
      <c r="E916" s="1653"/>
      <c r="F916" s="1653"/>
      <c r="G916" s="554"/>
      <c r="H916" s="404"/>
      <c r="I916" s="404"/>
    </row>
    <row r="917" spans="1:9" ht="12.75">
      <c r="A917" s="414"/>
      <c r="B917" s="414"/>
      <c r="C917" s="298"/>
      <c r="D917" s="1653"/>
      <c r="E917" s="1653"/>
      <c r="F917" s="1653"/>
      <c r="G917" s="554"/>
      <c r="H917" s="404"/>
      <c r="I917" s="404"/>
    </row>
    <row r="918" spans="1:9" ht="12.75">
      <c r="A918" s="414"/>
      <c r="B918" s="414"/>
      <c r="C918" s="298"/>
      <c r="D918" s="1653"/>
      <c r="E918" s="1653"/>
      <c r="F918" s="1653"/>
      <c r="G918" s="554"/>
      <c r="H918" s="404"/>
      <c r="I918" s="404"/>
    </row>
    <row r="919" spans="1:9" ht="12.75">
      <c r="A919" s="414"/>
      <c r="B919" s="414"/>
      <c r="C919" s="298"/>
      <c r="D919" s="1653"/>
      <c r="E919" s="1653"/>
      <c r="F919" s="1653"/>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51" t="s">
        <v>1893</v>
      </c>
      <c r="E921" s="1651"/>
      <c r="F921" s="1651"/>
      <c r="G921" s="554"/>
      <c r="H921" s="404"/>
      <c r="I921" s="404"/>
    </row>
    <row r="922" spans="1:9" ht="14.25" customHeight="1">
      <c r="A922" s="552"/>
      <c r="B922" s="552"/>
      <c r="C922" s="553"/>
      <c r="D922" s="1651"/>
      <c r="E922" s="1651"/>
      <c r="F922" s="1651"/>
      <c r="G922" s="554"/>
      <c r="H922" s="404"/>
      <c r="I922" s="404"/>
    </row>
    <row r="923" spans="1:9" ht="14.25" customHeight="1">
      <c r="A923" s="552"/>
      <c r="B923" s="552"/>
      <c r="C923" s="553"/>
      <c r="D923" s="1651"/>
      <c r="E923" s="1651"/>
      <c r="F923" s="1651"/>
      <c r="G923" s="554"/>
      <c r="H923" s="404"/>
      <c r="I923" s="404"/>
    </row>
    <row r="924" spans="1:9" ht="14.25" customHeight="1">
      <c r="A924" s="552"/>
      <c r="B924" s="552"/>
      <c r="C924" s="553"/>
      <c r="D924" s="1651"/>
      <c r="E924" s="1651"/>
      <c r="F924" s="1651"/>
      <c r="G924" s="554"/>
      <c r="H924" s="404"/>
      <c r="I924" s="404"/>
    </row>
    <row r="925" spans="1:9" ht="14.25" customHeight="1">
      <c r="A925" s="555"/>
      <c r="B925" s="555"/>
      <c r="C925" s="553"/>
      <c r="D925" s="1651"/>
      <c r="E925" s="1651"/>
      <c r="F925" s="1651"/>
      <c r="G925" s="554"/>
      <c r="H925" s="404"/>
      <c r="I925" s="404"/>
    </row>
    <row r="926" spans="1:9" ht="14.25" customHeight="1">
      <c r="A926" s="555"/>
      <c r="B926" s="555"/>
      <c r="C926" s="553"/>
      <c r="D926" s="1651"/>
      <c r="E926" s="1651"/>
      <c r="F926" s="1651"/>
      <c r="G926" s="554"/>
      <c r="H926" s="404"/>
      <c r="I926" s="404"/>
    </row>
    <row r="927" spans="1:9" ht="14.25" customHeight="1">
      <c r="A927" s="555"/>
      <c r="B927" s="555"/>
      <c r="C927" s="553"/>
      <c r="D927" s="1651"/>
      <c r="E927" s="1651"/>
      <c r="F927" s="1651"/>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51" t="s">
        <v>1894</v>
      </c>
      <c r="E929" s="1651"/>
      <c r="F929" s="1651"/>
      <c r="G929" s="559"/>
      <c r="H929" s="560"/>
      <c r="I929" s="560"/>
    </row>
    <row r="930" spans="1:9" s="497" customFormat="1" ht="14.25" customHeight="1">
      <c r="A930" s="556"/>
      <c r="B930" s="556"/>
      <c r="C930" s="557"/>
      <c r="D930" s="1651"/>
      <c r="E930" s="1651"/>
      <c r="F930" s="1651"/>
      <c r="G930" s="559"/>
      <c r="H930" s="560"/>
      <c r="I930" s="560"/>
    </row>
    <row r="931" spans="1:9" s="497" customFormat="1" ht="14.25" customHeight="1">
      <c r="A931" s="556"/>
      <c r="B931" s="556"/>
      <c r="C931" s="557"/>
      <c r="D931" s="1651"/>
      <c r="E931" s="1651"/>
      <c r="F931" s="1651"/>
      <c r="G931" s="559"/>
      <c r="H931" s="560"/>
      <c r="I931" s="560"/>
    </row>
    <row r="932" spans="1:9" s="497" customFormat="1" ht="14.25" customHeight="1">
      <c r="A932" s="556"/>
      <c r="B932" s="556"/>
      <c r="C932" s="557"/>
      <c r="D932" s="1651"/>
      <c r="E932" s="1651"/>
      <c r="F932" s="1651"/>
      <c r="G932" s="559"/>
      <c r="H932" s="560"/>
      <c r="I932" s="560"/>
    </row>
    <row r="933" spans="1:9" s="497" customFormat="1" ht="14.25" customHeight="1">
      <c r="A933" s="556"/>
      <c r="B933" s="556"/>
      <c r="C933" s="557"/>
      <c r="D933" s="1651"/>
      <c r="E933" s="1651"/>
      <c r="F933" s="1651"/>
      <c r="G933" s="559"/>
      <c r="H933" s="560"/>
      <c r="I933" s="560"/>
    </row>
    <row r="934" spans="1:9" s="497" customFormat="1" ht="14.25">
      <c r="A934" s="556"/>
      <c r="B934" s="556"/>
      <c r="C934" s="557"/>
      <c r="D934" s="1651"/>
      <c r="E934" s="1651"/>
      <c r="F934" s="1651"/>
      <c r="G934" s="559"/>
      <c r="H934" s="560"/>
      <c r="I934" s="560"/>
    </row>
    <row r="935" spans="1:9" s="497" customFormat="1" ht="14.25" customHeight="1">
      <c r="A935" s="556"/>
      <c r="B935" s="556"/>
      <c r="C935" s="557"/>
      <c r="D935" s="1651"/>
      <c r="E935" s="1651"/>
      <c r="F935" s="1651"/>
      <c r="G935" s="559"/>
      <c r="H935" s="560"/>
      <c r="I935" s="560"/>
    </row>
    <row r="936" spans="1:9" s="497" customFormat="1" ht="14.25" customHeight="1">
      <c r="A936" s="556"/>
      <c r="B936" s="556"/>
      <c r="C936" s="557"/>
      <c r="D936" s="1651"/>
      <c r="E936" s="1651"/>
      <c r="F936" s="1651"/>
      <c r="G936" s="559"/>
      <c r="H936" s="560"/>
      <c r="I936" s="560"/>
    </row>
    <row r="937" spans="1:9" s="497" customFormat="1" ht="14.25" customHeight="1">
      <c r="A937" s="556"/>
      <c r="B937" s="556"/>
      <c r="C937" s="557"/>
      <c r="D937" s="1651"/>
      <c r="E937" s="1651"/>
      <c r="F937" s="1651"/>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2" t="s">
        <v>1800</v>
      </c>
      <c r="E939" s="1612"/>
      <c r="F939" s="1612"/>
      <c r="G939" s="554"/>
      <c r="H939" s="404"/>
      <c r="I939" s="404"/>
    </row>
    <row r="940" spans="1:9" ht="14.25" customHeight="1">
      <c r="A940" s="552"/>
      <c r="B940" s="552"/>
      <c r="C940" s="553"/>
      <c r="D940" s="1612"/>
      <c r="E940" s="1612"/>
      <c r="F940" s="1612"/>
      <c r="G940" s="554"/>
      <c r="H940" s="404"/>
      <c r="I940" s="404"/>
    </row>
    <row r="941" spans="1:9" ht="14.25" customHeight="1">
      <c r="A941" s="552"/>
      <c r="B941" s="552"/>
      <c r="C941" s="553"/>
      <c r="D941" s="1612"/>
      <c r="E941" s="1612"/>
      <c r="F941" s="1612"/>
      <c r="G941" s="554"/>
      <c r="H941" s="404"/>
      <c r="I941" s="404"/>
    </row>
    <row r="942" spans="1:9" ht="14.25" customHeight="1">
      <c r="A942" s="552"/>
      <c r="B942" s="552"/>
      <c r="C942" s="553"/>
      <c r="D942" s="1612"/>
      <c r="E942" s="1612"/>
      <c r="F942" s="1612"/>
      <c r="G942" s="554"/>
      <c r="H942" s="404"/>
      <c r="I942" s="404"/>
    </row>
    <row r="943" spans="1:9" ht="14.25" customHeight="1">
      <c r="A943" s="552"/>
      <c r="B943" s="552"/>
      <c r="C943" s="553"/>
      <c r="D943" s="1612"/>
      <c r="E943" s="1612"/>
      <c r="F943" s="1612"/>
      <c r="G943" s="554"/>
      <c r="H943" s="404"/>
      <c r="I943" s="404"/>
    </row>
    <row r="944" spans="1:9" ht="14.25" customHeight="1">
      <c r="A944" s="552"/>
      <c r="B944" s="552"/>
      <c r="C944" s="553"/>
      <c r="D944" s="1612"/>
      <c r="E944" s="1612"/>
      <c r="F944" s="1612"/>
      <c r="G944" s="554"/>
      <c r="H944" s="404"/>
      <c r="I944" s="404"/>
    </row>
    <row r="945" spans="1:9" ht="14.25" customHeight="1">
      <c r="A945" s="552"/>
      <c r="B945" s="552"/>
      <c r="C945" s="553"/>
      <c r="D945" s="1612"/>
      <c r="E945" s="1612"/>
      <c r="F945" s="1612"/>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51" t="s">
        <v>1801</v>
      </c>
      <c r="E947" s="1651"/>
      <c r="F947" s="1651"/>
      <c r="G947" s="554"/>
      <c r="H947" s="747"/>
    </row>
    <row r="948" spans="1:9" s="685" customFormat="1" ht="14.25">
      <c r="A948" s="552"/>
      <c r="B948" s="552"/>
      <c r="C948" s="553"/>
      <c r="D948" s="1651"/>
      <c r="E948" s="1651"/>
      <c r="F948" s="1651"/>
      <c r="G948" s="554"/>
      <c r="H948" s="747"/>
    </row>
    <row r="949" spans="1:9" s="685" customFormat="1" ht="14.25">
      <c r="A949" s="552"/>
      <c r="B949" s="552"/>
      <c r="C949" s="553"/>
      <c r="D949" s="1651"/>
      <c r="E949" s="1651"/>
      <c r="F949" s="1651"/>
      <c r="G949" s="554"/>
      <c r="H949" s="747"/>
    </row>
    <row r="950" spans="1:9" s="685" customFormat="1" ht="14.25">
      <c r="A950" s="552"/>
      <c r="B950" s="552"/>
      <c r="C950" s="553"/>
      <c r="D950" s="1651"/>
      <c r="E950" s="1651"/>
      <c r="F950" s="1651"/>
      <c r="G950" s="554"/>
      <c r="H950" s="747"/>
    </row>
    <row r="951" spans="1:9" s="685" customFormat="1" ht="14.25">
      <c r="A951" s="552"/>
      <c r="B951" s="552"/>
      <c r="C951" s="553"/>
      <c r="D951" s="330"/>
      <c r="E951" s="329"/>
      <c r="F951" s="554"/>
      <c r="G951" s="554"/>
      <c r="H951" s="747"/>
    </row>
    <row r="952" spans="1:9" ht="14.25" customHeight="1">
      <c r="A952" s="33"/>
      <c r="B952" s="33"/>
      <c r="C952" s="322"/>
      <c r="D952" s="1555" t="s">
        <v>1802</v>
      </c>
      <c r="E952" s="1555"/>
      <c r="F952" s="1555"/>
      <c r="G952" s="554"/>
      <c r="H952" s="404"/>
      <c r="I952" s="404"/>
    </row>
    <row r="953" spans="1:9" ht="14.25" customHeight="1">
      <c r="A953" s="355"/>
      <c r="B953" s="355"/>
      <c r="C953" s="322"/>
      <c r="D953" s="1555"/>
      <c r="E953" s="1555"/>
      <c r="F953" s="1555"/>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5" t="s">
        <v>1803</v>
      </c>
      <c r="E955" s="1555"/>
      <c r="F955" s="1555"/>
    </row>
    <row r="956" spans="1:9" ht="12.75">
      <c r="A956" s="140"/>
      <c r="B956" s="140"/>
      <c r="C956" s="14"/>
      <c r="D956" s="1555"/>
      <c r="E956" s="1555"/>
      <c r="F956" s="1555"/>
    </row>
    <row r="957" spans="1:9" ht="14.25" customHeight="1">
      <c r="A957" s="355"/>
      <c r="B957" s="355"/>
      <c r="C957" s="322"/>
      <c r="D957" s="6"/>
      <c r="E957" s="296"/>
      <c r="F957" s="296"/>
      <c r="G957" s="554"/>
      <c r="H957" s="404"/>
      <c r="I957" s="404"/>
    </row>
    <row r="958" spans="1:9" ht="14.25" customHeight="1">
      <c r="A958" s="415"/>
      <c r="B958" s="415"/>
      <c r="C958" s="299"/>
      <c r="D958" s="1617" t="s">
        <v>1792</v>
      </c>
      <c r="E958" s="1617"/>
      <c r="F958" s="1617"/>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3" t="s">
        <v>1791</v>
      </c>
      <c r="E960" s="1573"/>
      <c r="F960" s="1573"/>
      <c r="G960" s="554"/>
      <c r="H960" s="404"/>
      <c r="I960" s="404"/>
    </row>
    <row r="961" spans="1:9" ht="12.75">
      <c r="A961" s="355"/>
      <c r="B961" s="355"/>
      <c r="C961" s="322"/>
      <c r="D961" s="1573"/>
      <c r="E961" s="1573"/>
      <c r="F961" s="1573"/>
      <c r="G961" s="554"/>
      <c r="H961" s="404"/>
      <c r="I961" s="404"/>
    </row>
    <row r="962" spans="1:9" ht="12.75">
      <c r="A962" s="355"/>
      <c r="B962" s="355"/>
      <c r="C962" s="322"/>
      <c r="D962" s="1573"/>
      <c r="E962" s="1573"/>
      <c r="F962" s="1573"/>
      <c r="G962" s="554"/>
      <c r="H962" s="404"/>
      <c r="I962" s="404"/>
    </row>
    <row r="963" spans="1:9" ht="12.75">
      <c r="A963" s="355"/>
      <c r="B963" s="355"/>
      <c r="C963" s="322"/>
      <c r="D963" s="1573"/>
      <c r="E963" s="1573"/>
      <c r="F963" s="1573"/>
      <c r="G963" s="554"/>
      <c r="H963" s="404"/>
      <c r="I963" s="404"/>
    </row>
    <row r="964" spans="1:9" ht="12.75">
      <c r="A964" s="355"/>
      <c r="B964" s="355"/>
      <c r="C964" s="322"/>
      <c r="D964" s="1573"/>
      <c r="E964" s="1573"/>
      <c r="F964" s="1573"/>
      <c r="G964" s="554"/>
      <c r="H964" s="404"/>
      <c r="I964" s="404"/>
    </row>
    <row r="965" spans="1:9" ht="12.75">
      <c r="A965" s="355"/>
      <c r="B965" s="355"/>
      <c r="C965" s="322"/>
      <c r="D965" s="1573"/>
      <c r="E965" s="1573"/>
      <c r="F965" s="1573"/>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3" t="s">
        <v>1790</v>
      </c>
      <c r="E967" s="1573"/>
      <c r="F967" s="1573"/>
      <c r="G967" s="554"/>
      <c r="H967" s="404"/>
      <c r="I967" s="404"/>
    </row>
    <row r="968" spans="1:9" ht="12.75">
      <c r="A968" s="355"/>
      <c r="B968" s="355"/>
      <c r="C968" s="322"/>
      <c r="D968" s="1573"/>
      <c r="E968" s="1573"/>
      <c r="F968" s="1573"/>
      <c r="G968" s="554"/>
      <c r="H968" s="404"/>
      <c r="I968" s="404"/>
    </row>
    <row r="969" spans="1:9" ht="12.75">
      <c r="A969" s="355"/>
      <c r="B969" s="355"/>
      <c r="C969" s="322"/>
      <c r="D969" s="1573"/>
      <c r="E969" s="1573"/>
      <c r="F969" s="1573"/>
      <c r="G969" s="554"/>
      <c r="H969" s="404"/>
      <c r="I969" s="404"/>
    </row>
    <row r="970" spans="1:9" ht="12.75">
      <c r="A970" s="355"/>
      <c r="B970" s="355"/>
      <c r="C970" s="322"/>
      <c r="D970" s="1573"/>
      <c r="E970" s="1573"/>
      <c r="F970" s="1573"/>
      <c r="G970" s="554"/>
      <c r="H970" s="404"/>
      <c r="I970" s="404"/>
    </row>
    <row r="971" spans="1:9" ht="12.75">
      <c r="A971" s="355"/>
      <c r="B971" s="355"/>
      <c r="C971" s="322"/>
      <c r="D971" s="1573"/>
      <c r="E971" s="1573"/>
      <c r="F971" s="1573"/>
      <c r="G971" s="554"/>
      <c r="H971" s="404"/>
      <c r="I971" s="404"/>
    </row>
    <row r="972" spans="1:9" ht="12.75">
      <c r="A972" s="355"/>
      <c r="B972" s="355"/>
      <c r="C972" s="322"/>
      <c r="D972" s="688"/>
      <c r="E972" s="296"/>
      <c r="F972" s="296"/>
      <c r="G972" s="554"/>
      <c r="H972" s="404"/>
      <c r="I972" s="404"/>
    </row>
    <row r="973" spans="1:9" ht="14.25">
      <c r="A973" s="413"/>
      <c r="B973" s="924" t="s">
        <v>135</v>
      </c>
      <c r="C973" s="322"/>
      <c r="D973" s="1573" t="s">
        <v>1793</v>
      </c>
      <c r="E973" s="1573"/>
      <c r="F973" s="1573"/>
      <c r="G973" s="554"/>
      <c r="H973" s="404"/>
      <c r="I973" s="404"/>
    </row>
    <row r="974" spans="1:9" ht="12.75">
      <c r="A974" s="355"/>
      <c r="B974" s="355"/>
      <c r="C974" s="322"/>
      <c r="D974" s="1573"/>
      <c r="E974" s="1573"/>
      <c r="F974" s="1573"/>
      <c r="G974" s="554"/>
      <c r="H974" s="404"/>
      <c r="I974" s="404"/>
    </row>
    <row r="975" spans="1:9" ht="12.75">
      <c r="A975" s="355"/>
      <c r="B975" s="355"/>
      <c r="C975" s="322"/>
      <c r="D975" s="1573"/>
      <c r="E975" s="1573"/>
      <c r="F975" s="1573"/>
      <c r="G975" s="554"/>
      <c r="H975" s="404"/>
      <c r="I975" s="404"/>
    </row>
    <row r="976" spans="1:9" ht="12.75">
      <c r="A976" s="355"/>
      <c r="B976" s="355"/>
      <c r="C976" s="322"/>
      <c r="D976" s="1573"/>
      <c r="E976" s="1573"/>
      <c r="F976" s="1573"/>
      <c r="G976" s="554"/>
      <c r="H976" s="404"/>
      <c r="I976" s="404"/>
    </row>
    <row r="977" spans="1:9" ht="12.75">
      <c r="A977" s="355"/>
      <c r="B977" s="355"/>
      <c r="C977" s="322"/>
      <c r="D977" s="1573"/>
      <c r="E977" s="1573"/>
      <c r="F977" s="1573"/>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73" t="s">
        <v>1794</v>
      </c>
      <c r="E979" s="1573"/>
      <c r="F979" s="1573"/>
      <c r="G979" s="554"/>
      <c r="H979" s="404"/>
      <c r="I979" s="404"/>
    </row>
    <row r="980" spans="1:9" ht="12.75">
      <c r="A980" s="355"/>
      <c r="B980" s="355"/>
      <c r="C980" s="322"/>
      <c r="D980" s="1573"/>
      <c r="E980" s="1573"/>
      <c r="F980" s="1573"/>
      <c r="G980" s="554"/>
      <c r="H980" s="404"/>
      <c r="I980" s="404"/>
    </row>
    <row r="981" spans="1:9" ht="12.75">
      <c r="A981" s="355"/>
      <c r="B981" s="355"/>
      <c r="C981" s="322"/>
      <c r="D981" s="1573"/>
      <c r="E981" s="1573"/>
      <c r="F981" s="1573"/>
      <c r="G981" s="554"/>
      <c r="H981" s="404"/>
      <c r="I981" s="404"/>
    </row>
    <row r="982" spans="1:9" ht="12.75">
      <c r="A982" s="355"/>
      <c r="B982" s="355"/>
      <c r="C982" s="322"/>
      <c r="D982" s="993"/>
      <c r="E982" s="993"/>
      <c r="F982" s="993"/>
      <c r="G982" s="554"/>
      <c r="H982" s="404"/>
      <c r="I982" s="404"/>
    </row>
    <row r="983" spans="1:9" ht="14.25">
      <c r="A983" s="413"/>
      <c r="B983" s="924" t="s">
        <v>135</v>
      </c>
      <c r="C983" s="322"/>
      <c r="D983" s="1573" t="s">
        <v>1795</v>
      </c>
      <c r="E983" s="1573"/>
      <c r="F983" s="1573"/>
      <c r="G983" s="554"/>
      <c r="H983" s="404"/>
      <c r="I983" s="404"/>
    </row>
    <row r="984" spans="1:9" ht="12.75">
      <c r="A984" s="355"/>
      <c r="B984" s="355"/>
      <c r="C984" s="322"/>
      <c r="D984" s="1573"/>
      <c r="E984" s="1573"/>
      <c r="F984" s="1573"/>
      <c r="G984" s="554"/>
      <c r="H984" s="404"/>
      <c r="I984" s="404"/>
    </row>
    <row r="985" spans="1:9" ht="12.75">
      <c r="A985" s="355"/>
      <c r="B985" s="355"/>
      <c r="C985" s="322"/>
      <c r="D985" s="688"/>
      <c r="E985" s="296"/>
      <c r="F985" s="296"/>
      <c r="G985" s="554"/>
      <c r="H985" s="404"/>
      <c r="I985" s="404"/>
    </row>
    <row r="986" spans="1:9" ht="12.75">
      <c r="A986" s="355"/>
      <c r="B986" s="924" t="s">
        <v>135</v>
      </c>
      <c r="C986" s="322"/>
      <c r="D986" s="1555" t="s">
        <v>1796</v>
      </c>
      <c r="E986" s="1555"/>
      <c r="F986" s="1555"/>
      <c r="G986" s="554"/>
      <c r="H986" s="404"/>
      <c r="I986" s="404"/>
    </row>
    <row r="987" spans="1:9" ht="12.75">
      <c r="A987" s="355"/>
      <c r="B987" s="355"/>
      <c r="C987" s="322"/>
      <c r="D987" s="1555"/>
      <c r="E987" s="1555"/>
      <c r="F987" s="1555"/>
      <c r="G987" s="554"/>
      <c r="H987" s="404"/>
      <c r="I987" s="404"/>
    </row>
    <row r="988" spans="1:9" ht="12.75">
      <c r="A988" s="355"/>
      <c r="B988" s="355"/>
      <c r="C988" s="322"/>
      <c r="D988" s="296"/>
      <c r="E988" s="296"/>
      <c r="F988" s="296"/>
      <c r="G988" s="554"/>
      <c r="H988" s="404"/>
      <c r="I988" s="404"/>
    </row>
    <row r="989" spans="1:9" ht="12.75">
      <c r="A989" s="355"/>
      <c r="B989" s="924" t="s">
        <v>135</v>
      </c>
      <c r="C989" s="322"/>
      <c r="D989" s="1652" t="s">
        <v>1939</v>
      </c>
      <c r="E989" s="1635"/>
      <c r="F989" s="1635"/>
      <c r="G989" s="554"/>
      <c r="H989" s="404"/>
      <c r="I989" s="404"/>
    </row>
    <row r="990" spans="1:9" ht="12.75">
      <c r="A990" s="355"/>
      <c r="B990" s="355"/>
      <c r="C990" s="322"/>
      <c r="D990" s="1652"/>
      <c r="E990" s="1635"/>
      <c r="F990" s="1635"/>
      <c r="G990" s="554"/>
      <c r="H990" s="404"/>
      <c r="I990" s="404"/>
    </row>
    <row r="991" spans="1:9" ht="12.75">
      <c r="A991" s="355"/>
      <c r="B991" s="355"/>
      <c r="C991" s="322"/>
      <c r="D991" s="1652"/>
      <c r="E991" s="1635"/>
      <c r="F991" s="1635"/>
      <c r="G991" s="554"/>
      <c r="H991" s="404"/>
      <c r="I991" s="404"/>
    </row>
    <row r="992" spans="1:9" ht="12.75">
      <c r="A992" s="355"/>
      <c r="B992" s="355"/>
      <c r="C992" s="322"/>
      <c r="D992" s="1635"/>
      <c r="E992" s="1635"/>
      <c r="F992" s="1635"/>
      <c r="G992" s="554"/>
      <c r="H992" s="404"/>
      <c r="I992" s="404"/>
    </row>
    <row r="993" spans="1:9" ht="12.75">
      <c r="A993" s="355"/>
      <c r="B993" s="355"/>
      <c r="C993" s="322"/>
      <c r="D993" s="287"/>
      <c r="E993" s="296"/>
      <c r="F993" s="296"/>
      <c r="G993" s="554"/>
      <c r="H993" s="404"/>
      <c r="I993" s="404"/>
    </row>
    <row r="994" spans="1:9" ht="12.75">
      <c r="A994" s="355"/>
      <c r="B994" s="924" t="s">
        <v>135</v>
      </c>
      <c r="C994" s="322"/>
      <c r="D994" s="1557" t="s">
        <v>1205</v>
      </c>
      <c r="E994" s="1557"/>
      <c r="F994" s="1557"/>
      <c r="G994" s="554"/>
      <c r="H994" s="404"/>
      <c r="I994" s="404"/>
    </row>
    <row r="995" spans="1:9" ht="12.75">
      <c r="A995" s="355"/>
      <c r="B995" s="355"/>
      <c r="C995" s="322"/>
      <c r="D995" s="287"/>
      <c r="E995" s="296"/>
      <c r="F995" s="296"/>
      <c r="G995" s="554"/>
      <c r="H995" s="404"/>
      <c r="I995" s="404"/>
    </row>
    <row r="996" spans="1:9" ht="12.75">
      <c r="A996" s="355"/>
      <c r="B996" s="924" t="s">
        <v>135</v>
      </c>
      <c r="C996" s="322"/>
      <c r="D996" s="1557" t="s">
        <v>1206</v>
      </c>
      <c r="E996" s="1557"/>
      <c r="F996" s="1557"/>
      <c r="G996" s="554"/>
      <c r="H996" s="404"/>
      <c r="I996" s="404"/>
    </row>
    <row r="997" spans="1:9" ht="12.75" customHeight="1">
      <c r="A997" s="355"/>
      <c r="B997" s="355"/>
      <c r="C997" s="322"/>
      <c r="D997" s="296"/>
      <c r="E997" s="296"/>
      <c r="F997" s="296"/>
      <c r="G997" s="554"/>
      <c r="H997" s="404"/>
      <c r="I997" s="404"/>
    </row>
    <row r="998" spans="1:9" ht="12.75">
      <c r="A998" s="355"/>
      <c r="B998" s="14"/>
      <c r="C998" s="322"/>
      <c r="D998" s="1564" t="s">
        <v>1615</v>
      </c>
      <c r="E998" s="1564"/>
      <c r="F998" s="1564"/>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8" t="s">
        <v>1797</v>
      </c>
      <c r="E1000" s="1598"/>
      <c r="F1000" s="1598"/>
      <c r="G1000" s="554"/>
      <c r="H1000" s="404"/>
      <c r="I1000" s="404"/>
    </row>
    <row r="1001" spans="1:9" ht="12.75">
      <c r="A1001" s="355"/>
      <c r="B1001" s="355"/>
      <c r="C1001" s="322"/>
      <c r="D1001" s="1598"/>
      <c r="E1001" s="1598"/>
      <c r="F1001" s="1598"/>
      <c r="G1001" s="554"/>
      <c r="H1001" s="404"/>
      <c r="I1001" s="404"/>
    </row>
    <row r="1002" spans="1:9" ht="12.75">
      <c r="A1002" s="355"/>
      <c r="B1002" s="355"/>
      <c r="C1002" s="322"/>
      <c r="D1002" s="1598"/>
      <c r="E1002" s="1598"/>
      <c r="F1002" s="1598"/>
      <c r="G1002" s="554"/>
      <c r="H1002" s="404"/>
      <c r="I1002" s="404"/>
    </row>
    <row r="1003" spans="1:9" ht="12.75">
      <c r="A1003" s="355"/>
      <c r="B1003" s="355"/>
      <c r="C1003" s="322"/>
      <c r="D1003" s="1598"/>
      <c r="E1003" s="1598"/>
      <c r="F1003" s="1598"/>
      <c r="G1003" s="554"/>
      <c r="H1003" s="404"/>
      <c r="I1003" s="404"/>
    </row>
    <row r="1004" spans="1:9" ht="12.75">
      <c r="A1004" s="355"/>
      <c r="B1004" s="355"/>
      <c r="C1004" s="322"/>
      <c r="D1004" s="1598"/>
      <c r="E1004" s="1598"/>
      <c r="F1004" s="1598"/>
      <c r="G1004" s="554"/>
      <c r="H1004" s="404"/>
      <c r="I1004" s="404"/>
    </row>
    <row r="1005" spans="1:9" ht="12.75">
      <c r="A1005" s="355"/>
      <c r="B1005" s="355"/>
      <c r="C1005" s="322"/>
      <c r="E1005" s="282"/>
      <c r="F1005" s="282"/>
      <c r="G1005" s="554"/>
      <c r="H1005" s="404"/>
      <c r="I1005" s="404"/>
    </row>
    <row r="1006" spans="1:9" ht="14.25">
      <c r="A1006" s="413"/>
      <c r="B1006" s="924" t="s">
        <v>135</v>
      </c>
      <c r="C1006" s="322"/>
      <c r="D1006" s="1598" t="s">
        <v>1798</v>
      </c>
      <c r="E1006" s="1598"/>
      <c r="F1006" s="1598"/>
      <c r="G1006" s="554"/>
      <c r="H1006" s="404"/>
      <c r="I1006" s="404"/>
    </row>
    <row r="1007" spans="1:9" ht="12.75">
      <c r="A1007" s="355"/>
      <c r="B1007" s="355"/>
      <c r="C1007" s="322"/>
      <c r="D1007" s="1598"/>
      <c r="E1007" s="1598"/>
      <c r="F1007" s="1598"/>
      <c r="G1007" s="554"/>
      <c r="H1007" s="404"/>
      <c r="I1007" s="404"/>
    </row>
    <row r="1008" spans="1:9" ht="12.75">
      <c r="A1008" s="355"/>
      <c r="B1008" s="355"/>
      <c r="C1008" s="322"/>
      <c r="D1008" s="1598"/>
      <c r="E1008" s="1598"/>
      <c r="F1008" s="1598"/>
      <c r="G1008" s="554"/>
      <c r="H1008" s="404"/>
      <c r="I1008" s="404"/>
    </row>
    <row r="1009" spans="1:9" ht="12.75">
      <c r="A1009" s="355"/>
      <c r="B1009" s="355"/>
      <c r="C1009" s="322"/>
      <c r="D1009" s="1598"/>
      <c r="E1009" s="1598"/>
      <c r="F1009" s="1598"/>
      <c r="G1009" s="554"/>
      <c r="H1009" s="404"/>
      <c r="I1009" s="404"/>
    </row>
    <row r="1010" spans="1:9" ht="12.75">
      <c r="A1010" s="355"/>
      <c r="B1010" s="355"/>
      <c r="C1010" s="322"/>
      <c r="D1010" s="1598"/>
      <c r="E1010" s="1598"/>
      <c r="F1010" s="1598"/>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4" t="s">
        <v>1616</v>
      </c>
      <c r="E1012" s="1564"/>
      <c r="F1012" s="1564"/>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8" t="s">
        <v>1804</v>
      </c>
      <c r="E1014" s="1598"/>
      <c r="F1014" s="1598"/>
      <c r="G1014" s="554"/>
      <c r="H1014" s="404"/>
      <c r="I1014" s="404"/>
    </row>
    <row r="1015" spans="1:9" ht="12.75">
      <c r="A1015" s="355"/>
      <c r="B1015" s="355"/>
      <c r="C1015" s="322"/>
      <c r="D1015" s="1598"/>
      <c r="E1015" s="1598"/>
      <c r="F1015" s="1598"/>
      <c r="G1015" s="554"/>
      <c r="H1015" s="404"/>
      <c r="I1015" s="404"/>
    </row>
    <row r="1016" spans="1:9" ht="12.75">
      <c r="A1016" s="355"/>
      <c r="B1016" s="355"/>
      <c r="C1016" s="322"/>
      <c r="D1016" s="1598"/>
      <c r="E1016" s="1598"/>
      <c r="F1016" s="1598"/>
      <c r="G1016" s="554"/>
      <c r="H1016" s="404"/>
      <c r="I1016" s="404"/>
    </row>
    <row r="1017" spans="1:9" ht="12.75">
      <c r="A1017" s="355"/>
      <c r="B1017" s="355"/>
      <c r="C1017" s="322"/>
      <c r="E1017" s="282"/>
      <c r="F1017" s="282"/>
      <c r="G1017" s="554"/>
      <c r="H1017" s="404"/>
      <c r="I1017" s="404"/>
    </row>
    <row r="1018" spans="1:9" ht="14.25">
      <c r="A1018" s="413"/>
      <c r="B1018" s="924" t="s">
        <v>1499</v>
      </c>
      <c r="C1018" s="322"/>
      <c r="D1018" s="1598" t="s">
        <v>1805</v>
      </c>
      <c r="E1018" s="1598"/>
      <c r="F1018" s="1598"/>
      <c r="G1018" s="554"/>
      <c r="H1018" s="404"/>
      <c r="I1018" s="404"/>
    </row>
    <row r="1019" spans="1:9" ht="12.75">
      <c r="A1019" s="355"/>
      <c r="B1019" s="355"/>
      <c r="C1019" s="322"/>
      <c r="D1019" s="1598"/>
      <c r="E1019" s="1598"/>
      <c r="F1019" s="1598"/>
      <c r="G1019" s="554"/>
      <c r="H1019" s="404"/>
      <c r="I1019" s="404"/>
    </row>
    <row r="1020" spans="1:9" ht="12.75">
      <c r="A1020" s="355"/>
      <c r="B1020" s="355"/>
      <c r="C1020" s="322"/>
      <c r="D1020" s="1598"/>
      <c r="E1020" s="1598"/>
      <c r="F1020" s="1598"/>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4" t="s">
        <v>1617</v>
      </c>
      <c r="E1022" s="1564"/>
      <c r="F1022" s="1564"/>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601" t="s">
        <v>1807</v>
      </c>
      <c r="E1024" s="1601"/>
      <c r="F1024" s="1601"/>
      <c r="G1024" s="460"/>
      <c r="H1024" s="463"/>
      <c r="I1024" s="463"/>
    </row>
    <row r="1025" spans="1:9" ht="12.75">
      <c r="A1025" s="355"/>
      <c r="B1025" s="355"/>
      <c r="C1025" s="322"/>
      <c r="D1025" s="1601"/>
      <c r="E1025" s="1601"/>
      <c r="F1025" s="1601"/>
      <c r="G1025" s="460"/>
      <c r="H1025" s="463"/>
      <c r="I1025" s="463"/>
    </row>
    <row r="1026" spans="1:9" ht="12.75">
      <c r="A1026" s="355"/>
      <c r="B1026" s="355"/>
      <c r="C1026" s="322"/>
      <c r="D1026" s="1601"/>
      <c r="E1026" s="1601"/>
      <c r="F1026" s="1601"/>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601" t="s">
        <v>1806</v>
      </c>
      <c r="E1028" s="1601"/>
      <c r="F1028" s="1601"/>
      <c r="G1028" s="463"/>
      <c r="H1028" s="404"/>
      <c r="I1028" s="404"/>
    </row>
    <row r="1029" spans="1:9" ht="12.75">
      <c r="A1029" s="355"/>
      <c r="B1029" s="355"/>
      <c r="C1029" s="322"/>
      <c r="D1029" s="1601"/>
      <c r="E1029" s="1601"/>
      <c r="F1029" s="1601"/>
      <c r="G1029" s="463"/>
      <c r="H1029" s="404"/>
      <c r="I1029" s="404"/>
    </row>
    <row r="1030" spans="1:9" ht="12.75">
      <c r="A1030" s="355"/>
      <c r="B1030" s="355"/>
      <c r="C1030" s="322"/>
      <c r="D1030" s="1601"/>
      <c r="E1030" s="1601"/>
      <c r="F1030" s="1601"/>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4" t="s">
        <v>1808</v>
      </c>
      <c r="E1032" s="1654"/>
      <c r="F1032" s="1654"/>
      <c r="G1032" s="546"/>
      <c r="H1032" s="404"/>
      <c r="I1032" s="404"/>
    </row>
    <row r="1033" spans="1:9" ht="12.75">
      <c r="A1033" s="355"/>
      <c r="B1033" s="355"/>
      <c r="C1033" s="322"/>
      <c r="D1033" s="1654"/>
      <c r="E1033" s="1654"/>
      <c r="F1033" s="1654"/>
      <c r="G1033" s="546"/>
      <c r="H1033" s="404"/>
      <c r="I1033" s="404"/>
    </row>
    <row r="1034" spans="1:9" ht="12.75">
      <c r="A1034" s="355"/>
      <c r="B1034" s="355"/>
      <c r="C1034" s="322"/>
      <c r="D1034" s="1654"/>
      <c r="E1034" s="1654"/>
      <c r="F1034" s="16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1" t="s">
        <v>1809</v>
      </c>
      <c r="E1036" s="1601"/>
      <c r="F1036" s="1601"/>
      <c r="G1036" s="546"/>
      <c r="H1036" s="546"/>
      <c r="I1036" s="546"/>
    </row>
    <row r="1037" spans="1:9" ht="12.75">
      <c r="A1037" s="355"/>
      <c r="B1037" s="355"/>
      <c r="C1037" s="322"/>
      <c r="D1037" s="1601"/>
      <c r="E1037" s="1601"/>
      <c r="F1037" s="1601"/>
      <c r="G1037" s="546"/>
      <c r="H1037" s="546"/>
      <c r="I1037" s="546"/>
    </row>
    <row r="1038" spans="1:9" ht="12.75">
      <c r="A1038" s="355"/>
      <c r="B1038" s="355"/>
      <c r="C1038" s="322"/>
      <c r="D1038" s="1601"/>
      <c r="E1038" s="1601"/>
      <c r="F1038" s="1601"/>
      <c r="G1038" s="546"/>
      <c r="H1038" s="546"/>
      <c r="I1038" s="546"/>
    </row>
    <row r="1039" spans="1:9" ht="14.25">
      <c r="A1039" s="413"/>
      <c r="B1039" s="413"/>
      <c r="C1039" s="322"/>
      <c r="D1039" s="287"/>
      <c r="E1039" s="296"/>
      <c r="F1039" s="296"/>
      <c r="G1039" s="554"/>
      <c r="H1039" s="404"/>
      <c r="I1039" s="404"/>
    </row>
    <row r="1040" spans="1:9" ht="12.75" customHeight="1">
      <c r="A1040" s="355"/>
      <c r="B1040" s="924" t="s">
        <v>1499</v>
      </c>
      <c r="C1040" s="322"/>
      <c r="D1040" s="1601" t="s">
        <v>1810</v>
      </c>
      <c r="E1040" s="1601"/>
      <c r="F1040" s="1601"/>
      <c r="G1040" s="546"/>
      <c r="H1040" s="546"/>
      <c r="I1040" s="546"/>
    </row>
    <row r="1041" spans="1:9" ht="12.75">
      <c r="A1041" s="355"/>
      <c r="B1041" s="355"/>
      <c r="C1041" s="322"/>
      <c r="D1041" s="1601"/>
      <c r="E1041" s="1601"/>
      <c r="F1041" s="1601"/>
      <c r="G1041" s="546"/>
      <c r="H1041" s="546"/>
      <c r="I1041" s="546"/>
    </row>
    <row r="1042" spans="1:9" ht="12.75">
      <c r="A1042" s="355"/>
      <c r="B1042" s="355"/>
      <c r="C1042" s="322"/>
      <c r="D1042" s="1601"/>
      <c r="E1042" s="1601"/>
      <c r="F1042" s="1601"/>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1" t="s">
        <v>1618</v>
      </c>
      <c r="E1044" s="1601"/>
      <c r="F1044" s="1601"/>
      <c r="G1044" s="460"/>
      <c r="H1044" s="404"/>
      <c r="I1044" s="404"/>
    </row>
    <row r="1045" spans="1:9" ht="12.75">
      <c r="A1045" s="355"/>
      <c r="B1045" s="355"/>
      <c r="C1045" s="322"/>
      <c r="D1045" s="1601"/>
      <c r="E1045" s="1601"/>
      <c r="F1045" s="1601"/>
      <c r="G1045" s="460"/>
      <c r="H1045" s="404"/>
      <c r="I1045" s="404"/>
    </row>
    <row r="1046" spans="1:9" ht="12.75">
      <c r="A1046" s="355"/>
      <c r="B1046" s="355"/>
      <c r="C1046" s="322"/>
      <c r="D1046" s="1601"/>
      <c r="E1046" s="1601"/>
      <c r="F1046" s="1601"/>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1" t="s">
        <v>1619</v>
      </c>
      <c r="E1048" s="1601"/>
      <c r="F1048" s="1601"/>
      <c r="G1048" s="460"/>
      <c r="H1048" s="404"/>
      <c r="I1048" s="404"/>
    </row>
    <row r="1049" spans="1:9" ht="12.75">
      <c r="A1049" s="355"/>
      <c r="B1049" s="355"/>
      <c r="C1049" s="322"/>
      <c r="D1049" s="1601"/>
      <c r="E1049" s="1601"/>
      <c r="F1049" s="1601"/>
      <c r="G1049" s="460"/>
      <c r="H1049" s="404"/>
      <c r="I1049" s="404"/>
    </row>
    <row r="1050" spans="1:9" ht="12.75">
      <c r="A1050" s="355"/>
      <c r="B1050" s="355"/>
      <c r="C1050" s="322"/>
      <c r="D1050" s="1601"/>
      <c r="E1050" s="1601"/>
      <c r="F1050" s="1601"/>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2" t="s">
        <v>1216</v>
      </c>
      <c r="E1052" s="1602"/>
      <c r="F1052" s="1602"/>
      <c r="G1052" s="922"/>
      <c r="H1052" s="404"/>
      <c r="I1052" s="404"/>
    </row>
    <row r="1053" spans="1:9" ht="12.75">
      <c r="A1053" s="561"/>
      <c r="B1053" s="561"/>
      <c r="C1053" s="405"/>
      <c r="D1053" s="1602"/>
      <c r="E1053" s="1602"/>
      <c r="F1053" s="1602"/>
      <c r="G1053" s="922"/>
      <c r="H1053" s="404"/>
      <c r="I1053" s="404"/>
    </row>
    <row r="1054" spans="1:9" ht="12.75">
      <c r="A1054" s="561"/>
      <c r="B1054" s="561"/>
      <c r="C1054" s="405"/>
      <c r="D1054" s="1602"/>
      <c r="E1054" s="1602"/>
      <c r="F1054" s="1602"/>
      <c r="G1054" s="922"/>
      <c r="H1054" s="404"/>
      <c r="I1054" s="404"/>
    </row>
    <row r="1055" spans="1:9" ht="12.75">
      <c r="A1055" s="561"/>
      <c r="B1055" s="561"/>
      <c r="C1055" s="405"/>
      <c r="D1055" s="1602"/>
      <c r="E1055" s="1602"/>
      <c r="F1055" s="1602"/>
      <c r="G1055" s="922"/>
      <c r="H1055" s="404"/>
      <c r="I1055" s="404"/>
    </row>
    <row r="1056" spans="1:9" ht="12.75">
      <c r="A1056" s="561"/>
      <c r="B1056" s="561"/>
      <c r="C1056" s="405"/>
      <c r="D1056" s="1602"/>
      <c r="E1056" s="1602"/>
      <c r="F1056" s="1602"/>
      <c r="G1056" s="922"/>
      <c r="H1056" s="404"/>
      <c r="I1056" s="404"/>
    </row>
    <row r="1057" spans="1:9" ht="12.75">
      <c r="A1057" s="561"/>
      <c r="B1057" s="561"/>
      <c r="C1057" s="405"/>
      <c r="D1057" s="1602"/>
      <c r="E1057" s="1602"/>
      <c r="F1057" s="1602"/>
      <c r="G1057" s="922"/>
      <c r="H1057" s="404"/>
      <c r="I1057" s="404"/>
    </row>
    <row r="1058" spans="1:9" ht="12.75">
      <c r="A1058" s="561"/>
      <c r="B1058" s="561"/>
      <c r="C1058" s="405"/>
      <c r="D1058" s="1602"/>
      <c r="E1058" s="1602"/>
      <c r="F1058" s="1602"/>
      <c r="G1058" s="922"/>
      <c r="H1058" s="404"/>
      <c r="I1058" s="404"/>
    </row>
    <row r="1059" spans="1:9" ht="12.75">
      <c r="A1059" s="561"/>
      <c r="B1059" s="561"/>
      <c r="C1059" s="405"/>
      <c r="D1059" s="1602"/>
      <c r="E1059" s="1602"/>
      <c r="F1059" s="1602"/>
      <c r="G1059" s="922"/>
      <c r="H1059" s="404"/>
      <c r="I1059" s="404"/>
    </row>
    <row r="1060" spans="1:9" ht="12.75">
      <c r="A1060" s="561"/>
      <c r="B1060" s="561"/>
      <c r="C1060" s="405"/>
      <c r="D1060" s="1602"/>
      <c r="E1060" s="1602"/>
      <c r="F1060" s="1602"/>
      <c r="G1060" s="922"/>
      <c r="H1060" s="404"/>
      <c r="I1060" s="404"/>
    </row>
    <row r="1061" spans="1:9" ht="12.75">
      <c r="A1061" s="561"/>
      <c r="B1061" s="561"/>
      <c r="C1061" s="405"/>
      <c r="D1061" s="1602"/>
      <c r="E1061" s="1602"/>
      <c r="F1061" s="1602"/>
      <c r="G1061" s="922"/>
      <c r="H1061" s="404"/>
      <c r="I1061" s="404"/>
    </row>
    <row r="1062" spans="1:9" ht="27.6" customHeight="1">
      <c r="A1062" s="561"/>
      <c r="B1062" s="561"/>
      <c r="C1062" s="405"/>
      <c r="D1062" s="1602"/>
      <c r="E1062" s="1602"/>
      <c r="F1062" s="1602"/>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4" t="s">
        <v>1620</v>
      </c>
      <c r="E1064" s="1564"/>
      <c r="F1064" s="1564"/>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5" t="s">
        <v>1811</v>
      </c>
      <c r="E1066" s="1555"/>
      <c r="F1066" s="1555"/>
      <c r="G1066" s="554"/>
      <c r="H1066" s="404"/>
      <c r="I1066" s="404"/>
    </row>
    <row r="1067" spans="1:9" ht="12.75">
      <c r="A1067" s="355"/>
      <c r="B1067" s="355"/>
      <c r="C1067" s="322"/>
      <c r="D1067" s="1555"/>
      <c r="E1067" s="1555"/>
      <c r="F1067" s="1555"/>
      <c r="G1067" s="554"/>
      <c r="H1067" s="404"/>
      <c r="I1067" s="404"/>
    </row>
    <row r="1068" spans="1:9" ht="12.75">
      <c r="A1068" s="355"/>
      <c r="B1068" s="355"/>
      <c r="C1068" s="322"/>
      <c r="D1068" s="1555"/>
      <c r="E1068" s="1555"/>
      <c r="F1068" s="1555"/>
      <c r="G1068" s="554"/>
      <c r="H1068" s="404"/>
      <c r="I1068" s="404"/>
    </row>
    <row r="1069" spans="1:9" ht="12.75">
      <c r="A1069" s="355"/>
      <c r="B1069" s="355"/>
      <c r="C1069" s="322"/>
      <c r="D1069" s="1555"/>
      <c r="E1069" s="1555"/>
      <c r="F1069" s="1555"/>
      <c r="G1069" s="554"/>
      <c r="H1069" s="404"/>
      <c r="I1069" s="404"/>
    </row>
    <row r="1070" spans="1:9" ht="12.75">
      <c r="A1070" s="355"/>
      <c r="B1070" s="355"/>
      <c r="C1070" s="322"/>
      <c r="D1070" s="296"/>
      <c r="E1070" s="296"/>
      <c r="F1070" s="296"/>
      <c r="G1070" s="554"/>
      <c r="H1070" s="404"/>
      <c r="I1070" s="404"/>
    </row>
    <row r="1071" spans="1:9" ht="14.25">
      <c r="A1071" s="413"/>
      <c r="B1071" s="924" t="s">
        <v>1499</v>
      </c>
      <c r="C1071" s="322"/>
      <c r="D1071" s="1555" t="s">
        <v>1812</v>
      </c>
      <c r="E1071" s="1555"/>
      <c r="F1071" s="1555"/>
      <c r="G1071" s="554"/>
      <c r="H1071" s="404"/>
      <c r="I1071" s="404"/>
    </row>
    <row r="1072" spans="1:9" ht="12.75">
      <c r="A1072" s="355"/>
      <c r="B1072" s="355"/>
      <c r="C1072" s="322"/>
      <c r="D1072" s="1555"/>
      <c r="E1072" s="1555"/>
      <c r="F1072" s="1555"/>
      <c r="G1072" s="554"/>
      <c r="H1072" s="404"/>
      <c r="I1072" s="404"/>
    </row>
    <row r="1073" spans="1:9" ht="12.75">
      <c r="A1073" s="355"/>
      <c r="B1073" s="355"/>
      <c r="C1073" s="322"/>
      <c r="D1073" s="1555"/>
      <c r="E1073" s="1555"/>
      <c r="F1073" s="1555"/>
      <c r="G1073" s="554"/>
      <c r="H1073" s="404"/>
      <c r="I1073" s="404"/>
    </row>
    <row r="1074" spans="1:9" ht="12.75">
      <c r="A1074" s="355"/>
      <c r="B1074" s="355"/>
      <c r="C1074" s="322"/>
      <c r="D1074" s="1555"/>
      <c r="E1074" s="1555"/>
      <c r="F1074" s="1555"/>
      <c r="G1074" s="554"/>
      <c r="H1074" s="404"/>
      <c r="I1074" s="404"/>
    </row>
    <row r="1075" spans="1:9" ht="12.75">
      <c r="A1075" s="355"/>
      <c r="B1075" s="355"/>
      <c r="C1075" s="322"/>
      <c r="D1075" s="296"/>
      <c r="E1075" s="296"/>
      <c r="F1075" s="296"/>
      <c r="G1075" s="554"/>
    </row>
    <row r="1076" spans="1:9" ht="12.75">
      <c r="A1076" s="355"/>
      <c r="B1076" s="924" t="s">
        <v>135</v>
      </c>
      <c r="C1076" s="322"/>
      <c r="D1076" s="1621" t="s">
        <v>1813</v>
      </c>
      <c r="E1076" s="1621"/>
      <c r="F1076" s="1621"/>
      <c r="G1076" s="554"/>
    </row>
    <row r="1077" spans="1:9" ht="12.75">
      <c r="A1077" s="355"/>
      <c r="B1077" s="355"/>
      <c r="C1077" s="322"/>
      <c r="D1077" s="1621"/>
      <c r="E1077" s="1621"/>
      <c r="F1077" s="1621"/>
      <c r="G1077" s="554"/>
    </row>
    <row r="1078" spans="1:9" ht="12.75">
      <c r="A1078" s="355"/>
      <c r="B1078" s="355"/>
      <c r="C1078" s="322"/>
      <c r="D1078" s="1621"/>
      <c r="E1078" s="1621"/>
      <c r="F1078" s="1621"/>
      <c r="G1078" s="554"/>
    </row>
    <row r="1079" spans="1:9" ht="12.75">
      <c r="A1079" s="355"/>
      <c r="B1079" s="355"/>
      <c r="C1079" s="322"/>
      <c r="D1079" s="296"/>
      <c r="E1079" s="296"/>
      <c r="F1079" s="296"/>
      <c r="G1079" s="554"/>
    </row>
    <row r="1080" spans="1:9" ht="14.25">
      <c r="A1080" s="413"/>
      <c r="B1080" s="924" t="s">
        <v>135</v>
      </c>
      <c r="C1080" s="658"/>
      <c r="D1080" s="1622" t="s">
        <v>1814</v>
      </c>
      <c r="E1080" s="1622"/>
      <c r="F1080" s="1622"/>
      <c r="G1080" s="690"/>
    </row>
    <row r="1081" spans="1:9" ht="12.75">
      <c r="A1081" s="657"/>
      <c r="B1081" s="657"/>
      <c r="C1081" s="658"/>
      <c r="D1081" s="1622"/>
      <c r="E1081" s="1622"/>
      <c r="F1081" s="1622"/>
      <c r="G1081" s="690"/>
    </row>
    <row r="1082" spans="1:9" ht="12.75">
      <c r="A1082" s="657"/>
      <c r="B1082" s="657"/>
      <c r="C1082" s="658"/>
      <c r="D1082" s="1622"/>
      <c r="E1082" s="1622"/>
      <c r="F1082" s="1622"/>
      <c r="G1082" s="690"/>
    </row>
    <row r="1083" spans="1:9" ht="12.75">
      <c r="A1083" s="355"/>
      <c r="B1083" s="355"/>
      <c r="C1083" s="322"/>
      <c r="D1083" s="296"/>
      <c r="E1083" s="296"/>
      <c r="F1083" s="296"/>
      <c r="G1083" s="554"/>
    </row>
    <row r="1084" spans="1:9" ht="12.75">
      <c r="A1084" s="14"/>
      <c r="B1084" s="14"/>
      <c r="C1084" s="322"/>
      <c r="D1084" s="1564" t="s">
        <v>1621</v>
      </c>
      <c r="E1084" s="1564"/>
      <c r="F1084" s="1564"/>
      <c r="G1084" s="554"/>
    </row>
    <row r="1085" spans="1:9" ht="12.75">
      <c r="A1085" s="14"/>
      <c r="B1085" s="14"/>
      <c r="C1085" s="322"/>
      <c r="D1085" s="991"/>
      <c r="E1085" s="296"/>
      <c r="F1085" s="296"/>
      <c r="G1085" s="554"/>
    </row>
    <row r="1086" spans="1:9" ht="12.75">
      <c r="A1086" s="355"/>
      <c r="B1086" s="924" t="s">
        <v>135</v>
      </c>
      <c r="C1086" s="322"/>
      <c r="D1086" s="1598" t="s">
        <v>1815</v>
      </c>
      <c r="E1086" s="1598"/>
      <c r="F1086" s="1598"/>
      <c r="G1086" s="554"/>
    </row>
    <row r="1087" spans="1:9" ht="12.75">
      <c r="A1087" s="355"/>
      <c r="B1087" s="355"/>
      <c r="C1087" s="322"/>
      <c r="D1087" s="1598"/>
      <c r="E1087" s="1598"/>
      <c r="F1087" s="1598"/>
      <c r="G1087" s="554"/>
    </row>
    <row r="1088" spans="1:9" ht="12.75">
      <c r="A1088" s="355"/>
      <c r="B1088" s="355"/>
      <c r="C1088" s="322"/>
      <c r="D1088" s="1598"/>
      <c r="E1088" s="1598"/>
      <c r="F1088" s="1598"/>
      <c r="G1088" s="554"/>
    </row>
    <row r="1089" spans="1:7" ht="12.75">
      <c r="A1089" s="355"/>
      <c r="B1089" s="355"/>
      <c r="C1089" s="322"/>
      <c r="D1089" s="554"/>
      <c r="E1089" s="296"/>
      <c r="F1089" s="296"/>
      <c r="G1089" s="554"/>
    </row>
    <row r="1090" spans="1:7" ht="14.25">
      <c r="A1090" s="413"/>
      <c r="B1090" s="924" t="s">
        <v>135</v>
      </c>
      <c r="C1090" s="322"/>
      <c r="D1090" s="1598" t="s">
        <v>1816</v>
      </c>
      <c r="E1090" s="1598"/>
      <c r="F1090" s="1598"/>
      <c r="G1090" s="554"/>
    </row>
    <row r="1091" spans="1:7" ht="12.75">
      <c r="A1091" s="355"/>
      <c r="B1091" s="355"/>
      <c r="C1091" s="322"/>
      <c r="D1091" s="1598"/>
      <c r="E1091" s="1598"/>
      <c r="F1091" s="1598"/>
      <c r="G1091" s="554"/>
    </row>
    <row r="1092" spans="1:7" ht="12.75">
      <c r="A1092" s="355"/>
      <c r="B1092" s="355"/>
      <c r="C1092" s="322"/>
      <c r="D1092" s="1598"/>
      <c r="E1092" s="1598"/>
      <c r="F1092" s="1598"/>
      <c r="G1092" s="554"/>
    </row>
    <row r="1093" spans="1:7" ht="12.75">
      <c r="A1093" s="355"/>
      <c r="B1093" s="355"/>
      <c r="C1093" s="322"/>
      <c r="D1093" s="296"/>
      <c r="E1093" s="296"/>
      <c r="F1093" s="296"/>
      <c r="G1093" s="554"/>
    </row>
    <row r="1094" spans="1:7" ht="12.75">
      <c r="A1094" s="355"/>
      <c r="B1094" s="355"/>
      <c r="C1094" s="322"/>
      <c r="D1094" s="1564" t="s">
        <v>1207</v>
      </c>
      <c r="E1094" s="1564"/>
      <c r="F1094" s="1564"/>
      <c r="G1094" s="554"/>
    </row>
    <row r="1095" spans="1:7" ht="12.75">
      <c r="A1095" s="355"/>
      <c r="B1095" s="355"/>
      <c r="C1095" s="322"/>
      <c r="D1095" s="1557" t="s">
        <v>1622</v>
      </c>
      <c r="E1095" s="1557"/>
      <c r="F1095" s="1557"/>
      <c r="G1095" s="554"/>
    </row>
    <row r="1096" spans="1:7" ht="12.75">
      <c r="A1096" s="355"/>
      <c r="B1096" s="355"/>
      <c r="C1096" s="322"/>
      <c r="D1096" s="992"/>
      <c r="E1096" s="296"/>
      <c r="F1096" s="296"/>
      <c r="G1096" s="554"/>
    </row>
    <row r="1097" spans="1:7" ht="14.25">
      <c r="A1097" s="413"/>
      <c r="B1097" s="924" t="s">
        <v>135</v>
      </c>
      <c r="C1097" s="322"/>
      <c r="D1097" s="1555" t="s">
        <v>1817</v>
      </c>
      <c r="E1097" s="1555"/>
      <c r="F1097" s="1555"/>
      <c r="G1097" s="554"/>
    </row>
    <row r="1098" spans="1:7" ht="12.75">
      <c r="A1098" s="355"/>
      <c r="B1098" s="355"/>
      <c r="C1098" s="322"/>
      <c r="D1098" s="1555"/>
      <c r="E1098" s="1555"/>
      <c r="F1098" s="1555"/>
      <c r="G1098" s="554"/>
    </row>
    <row r="1099" spans="1:7" ht="12.75">
      <c r="A1099" s="355"/>
      <c r="B1099" s="355"/>
      <c r="C1099" s="322"/>
      <c r="D1099" s="296"/>
      <c r="E1099" s="296"/>
      <c r="F1099" s="296"/>
      <c r="G1099" s="554"/>
    </row>
    <row r="1100" spans="1:7" ht="14.25">
      <c r="A1100" s="413"/>
      <c r="B1100" s="924" t="s">
        <v>135</v>
      </c>
      <c r="C1100" s="322"/>
      <c r="D1100" s="1555" t="s">
        <v>1818</v>
      </c>
      <c r="E1100" s="1555"/>
      <c r="F1100" s="1555"/>
      <c r="G1100" s="554"/>
    </row>
    <row r="1101" spans="1:7" ht="12.75">
      <c r="A1101" s="355"/>
      <c r="B1101" s="355"/>
      <c r="C1101" s="322"/>
      <c r="D1101" s="1555"/>
      <c r="E1101" s="1555"/>
      <c r="F1101" s="1555"/>
      <c r="G1101" s="554"/>
    </row>
    <row r="1102" spans="1:7" ht="12.75">
      <c r="A1102" s="355"/>
      <c r="B1102" s="355"/>
      <c r="C1102" s="322"/>
      <c r="D1102" s="282"/>
      <c r="E1102" s="296"/>
      <c r="F1102" s="296"/>
      <c r="G1102" s="554"/>
    </row>
    <row r="1103" spans="1:7" ht="12.75">
      <c r="A1103" s="355"/>
      <c r="B1103" s="355"/>
      <c r="C1103" s="322"/>
      <c r="D1103" s="1564" t="s">
        <v>1623</v>
      </c>
      <c r="E1103" s="1564"/>
      <c r="F1103" s="1564"/>
      <c r="G1103" s="554"/>
    </row>
    <row r="1104" spans="1:7" ht="12.75">
      <c r="A1104" s="355"/>
      <c r="B1104" s="355"/>
      <c r="C1104" s="322"/>
      <c r="D1104" s="991"/>
      <c r="E1104" s="296"/>
      <c r="F1104" s="296"/>
      <c r="G1104" s="554"/>
    </row>
    <row r="1105" spans="1:7" ht="14.25">
      <c r="A1105" s="413"/>
      <c r="B1105" s="924" t="s">
        <v>1499</v>
      </c>
      <c r="C1105" s="322"/>
      <c r="D1105" s="1555" t="s">
        <v>1819</v>
      </c>
      <c r="E1105" s="1555"/>
      <c r="F1105" s="1555"/>
      <c r="G1105" s="554"/>
    </row>
    <row r="1106" spans="1:7" ht="12.75">
      <c r="A1106" s="355"/>
      <c r="B1106" s="355"/>
      <c r="C1106" s="322"/>
      <c r="D1106" s="1555"/>
      <c r="E1106" s="1555"/>
      <c r="F1106" s="1555"/>
      <c r="G1106" s="554"/>
    </row>
    <row r="1107" spans="1:7" ht="12.75">
      <c r="A1107" s="355"/>
      <c r="B1107" s="355"/>
      <c r="C1107" s="322"/>
      <c r="D1107" s="1555"/>
      <c r="E1107" s="1555"/>
      <c r="F1107" s="1555"/>
      <c r="G1107" s="554"/>
    </row>
    <row r="1108" spans="1:7" ht="12.75">
      <c r="A1108" s="355"/>
      <c r="B1108" s="355"/>
      <c r="C1108" s="322"/>
      <c r="D1108" s="1555"/>
      <c r="E1108" s="1555"/>
      <c r="F1108" s="1555"/>
      <c r="G1108" s="554"/>
    </row>
    <row r="1109" spans="1:7" ht="12.75">
      <c r="A1109" s="355"/>
      <c r="B1109" s="355"/>
      <c r="C1109" s="322"/>
      <c r="D1109" s="1555"/>
      <c r="E1109" s="1555"/>
      <c r="F1109" s="1555"/>
      <c r="G1109" s="554"/>
    </row>
    <row r="1110" spans="1:7" ht="12.75">
      <c r="A1110" s="355"/>
      <c r="B1110" s="355"/>
      <c r="C1110" s="322"/>
      <c r="D1110" s="1555"/>
      <c r="E1110" s="1555"/>
      <c r="F1110" s="1555"/>
      <c r="G1110" s="554"/>
    </row>
    <row r="1111" spans="1:7" ht="12.75">
      <c r="A1111" s="355"/>
      <c r="B1111" s="355"/>
      <c r="C1111" s="322"/>
      <c r="D1111" s="1555"/>
      <c r="E1111" s="1555"/>
      <c r="F1111" s="1555"/>
      <c r="G1111" s="554"/>
    </row>
    <row r="1112" spans="1:7" ht="12.75">
      <c r="A1112" s="355"/>
      <c r="B1112" s="355"/>
      <c r="C1112" s="322"/>
      <c r="D1112" s="296"/>
      <c r="E1112" s="296"/>
      <c r="F1112" s="296"/>
      <c r="G1112" s="554"/>
    </row>
    <row r="1113" spans="1:7" ht="14.25">
      <c r="A1113" s="413"/>
      <c r="B1113" s="924" t="s">
        <v>135</v>
      </c>
      <c r="C1113" s="322"/>
      <c r="D1113" s="1555" t="s">
        <v>1820</v>
      </c>
      <c r="E1113" s="1555"/>
      <c r="F1113" s="1555"/>
      <c r="G1113" s="554"/>
    </row>
    <row r="1114" spans="1:7" ht="12.75">
      <c r="A1114" s="355"/>
      <c r="B1114" s="355"/>
      <c r="C1114" s="322"/>
      <c r="D1114" s="1555"/>
      <c r="E1114" s="1555"/>
      <c r="F1114" s="1555"/>
      <c r="G1114" s="554"/>
    </row>
    <row r="1115" spans="1:7" ht="12.75">
      <c r="A1115" s="355"/>
      <c r="B1115" s="355"/>
      <c r="C1115" s="322"/>
      <c r="D1115" s="1555"/>
      <c r="E1115" s="1555"/>
      <c r="F1115" s="1555"/>
      <c r="G1115" s="554"/>
    </row>
    <row r="1116" spans="1:7" ht="12.75">
      <c r="A1116" s="355"/>
      <c r="B1116" s="355"/>
      <c r="C1116" s="322"/>
      <c r="D1116" s="1555"/>
      <c r="E1116" s="1555"/>
      <c r="F1116" s="1555"/>
      <c r="G1116" s="554"/>
    </row>
    <row r="1117" spans="1:7" ht="12.75">
      <c r="A1117" s="355"/>
      <c r="B1117" s="355"/>
      <c r="C1117" s="322"/>
      <c r="D1117" s="1555"/>
      <c r="E1117" s="1555"/>
      <c r="F1117" s="1555"/>
      <c r="G1117" s="554"/>
    </row>
    <row r="1118" spans="1:7" ht="12.75">
      <c r="A1118" s="355"/>
      <c r="B1118" s="355"/>
      <c r="C1118" s="322"/>
      <c r="D1118" s="1555"/>
      <c r="E1118" s="1555"/>
      <c r="F1118" s="1555"/>
      <c r="G1118" s="554"/>
    </row>
    <row r="1119" spans="1:7" ht="12.75">
      <c r="A1119" s="355"/>
      <c r="B1119" s="355"/>
      <c r="C1119" s="322"/>
      <c r="D1119" s="1555"/>
      <c r="E1119" s="1555"/>
      <c r="F1119" s="1555"/>
      <c r="G1119" s="554"/>
    </row>
    <row r="1120" spans="1:7" ht="12.75">
      <c r="A1120" s="355"/>
      <c r="B1120" s="355"/>
      <c r="C1120" s="322"/>
      <c r="D1120" s="1081"/>
      <c r="E1120" s="1081"/>
      <c r="F1120" s="1081"/>
      <c r="G1120" s="554"/>
    </row>
    <row r="1121" spans="1:7" ht="12.6" customHeight="1">
      <c r="A1121" s="355"/>
      <c r="B1121" s="1083" t="s">
        <v>135</v>
      </c>
      <c r="C1121" s="322"/>
      <c r="D1121" s="1623" t="s">
        <v>1940</v>
      </c>
      <c r="E1121" s="1621"/>
      <c r="F1121" s="1621"/>
      <c r="G1121" s="554"/>
    </row>
    <row r="1122" spans="1:7" ht="12.6" customHeight="1">
      <c r="A1122" s="355"/>
      <c r="B1122" s="355"/>
      <c r="C1122" s="322"/>
      <c r="D1122" s="1621"/>
      <c r="E1122" s="1621"/>
      <c r="F1122" s="1621"/>
      <c r="G1122" s="554"/>
    </row>
    <row r="1123" spans="1:7" ht="12.75">
      <c r="A1123" s="355"/>
      <c r="B1123" s="355"/>
      <c r="C1123" s="322"/>
      <c r="D1123" s="1621"/>
      <c r="E1123" s="1621"/>
      <c r="F1123" s="1621"/>
      <c r="G1123" s="554"/>
    </row>
    <row r="1124" spans="1:7" ht="12.75">
      <c r="A1124" s="355"/>
      <c r="B1124" s="355"/>
      <c r="C1124" s="322"/>
      <c r="D1124" s="1082"/>
      <c r="E1124" s="1082"/>
      <c r="F1124" s="1082"/>
      <c r="G1124" s="554"/>
    </row>
    <row r="1125" spans="1:7" ht="12.75">
      <c r="A1125" s="140"/>
      <c r="B1125" s="140"/>
      <c r="C1125" s="14"/>
      <c r="D1125" s="1564" t="s">
        <v>1624</v>
      </c>
      <c r="E1125" s="1564"/>
      <c r="F1125" s="1564"/>
    </row>
    <row r="1126" spans="1:7" ht="12.75">
      <c r="A1126" s="996"/>
      <c r="B1126" s="996"/>
      <c r="C1126" s="14"/>
      <c r="D1126" s="991"/>
      <c r="E1126" s="282"/>
      <c r="F1126" s="282"/>
    </row>
    <row r="1127" spans="1:7" ht="14.25">
      <c r="A1127" s="413"/>
      <c r="B1127" s="924" t="s">
        <v>135</v>
      </c>
      <c r="C1127" s="14"/>
      <c r="D1127" s="1598" t="s">
        <v>1821</v>
      </c>
      <c r="E1127" s="1598"/>
      <c r="F1127" s="1598"/>
    </row>
    <row r="1128" spans="1:7" ht="12.75">
      <c r="A1128" s="140"/>
      <c r="B1128" s="140"/>
      <c r="C1128" s="14"/>
      <c r="D1128" s="1598"/>
      <c r="E1128" s="1598"/>
      <c r="F1128" s="1598"/>
    </row>
    <row r="1129" spans="1:7" ht="12.75">
      <c r="A1129" s="140"/>
      <c r="B1129" s="140"/>
      <c r="C1129" s="14"/>
      <c r="E1129" s="282"/>
      <c r="F1129" s="282"/>
    </row>
    <row r="1130" spans="1:7" ht="14.25">
      <c r="A1130" s="413"/>
      <c r="B1130" s="924" t="s">
        <v>1499</v>
      </c>
      <c r="C1130" s="14"/>
      <c r="D1130" s="1598" t="s">
        <v>1822</v>
      </c>
      <c r="E1130" s="1598"/>
      <c r="F1130" s="1598"/>
    </row>
    <row r="1131" spans="1:7" ht="12.75">
      <c r="A1131" s="140"/>
      <c r="B1131" s="140"/>
      <c r="C1131" s="14"/>
      <c r="D1131" s="1598"/>
      <c r="E1131" s="1598"/>
      <c r="F1131" s="1598"/>
    </row>
    <row r="1132" spans="1:7" ht="12.75">
      <c r="A1132" s="140"/>
      <c r="B1132" s="140"/>
      <c r="C1132" s="14"/>
      <c r="D1132" s="282"/>
      <c r="E1132" s="282"/>
      <c r="F1132" s="282"/>
    </row>
    <row r="1133" spans="1:7" ht="12.75">
      <c r="A1133" s="140"/>
      <c r="B1133" s="140"/>
      <c r="C1133" s="14"/>
      <c r="D1133" s="1564" t="s">
        <v>1625</v>
      </c>
      <c r="E1133" s="1564"/>
      <c r="F1133" s="1564"/>
    </row>
    <row r="1134" spans="1:7" ht="12.75">
      <c r="A1134" s="996"/>
      <c r="B1134" s="996"/>
      <c r="C1134" s="14"/>
      <c r="D1134" s="991"/>
      <c r="E1134" s="282"/>
      <c r="F1134" s="282"/>
    </row>
    <row r="1135" spans="1:7" ht="14.25">
      <c r="A1135" s="413"/>
      <c r="B1135" s="924" t="s">
        <v>135</v>
      </c>
      <c r="C1135" s="14"/>
      <c r="D1135" s="1557" t="s">
        <v>1823</v>
      </c>
      <c r="E1135" s="1557"/>
      <c r="F1135" s="1557"/>
    </row>
    <row r="1136" spans="1:7" ht="12.75">
      <c r="A1136" s="140"/>
      <c r="B1136" s="140"/>
      <c r="C1136" s="14"/>
      <c r="D1136" s="282"/>
      <c r="E1136" s="282"/>
      <c r="F1136" s="282"/>
    </row>
    <row r="1137" spans="1:7" ht="14.25">
      <c r="A1137" s="413"/>
      <c r="B1137" s="924" t="s">
        <v>135</v>
      </c>
      <c r="C1137" s="14"/>
      <c r="D1137" s="1555" t="s">
        <v>1824</v>
      </c>
      <c r="E1137" s="1555"/>
      <c r="F1137" s="1555"/>
    </row>
    <row r="1138" spans="1:7" ht="14.25">
      <c r="A1138" s="413"/>
      <c r="B1138" s="413"/>
      <c r="C1138" s="14"/>
      <c r="D1138" s="1555"/>
      <c r="E1138" s="1555"/>
      <c r="F1138" s="1555"/>
    </row>
    <row r="1139" spans="1:7" ht="14.25">
      <c r="A1139" s="413"/>
      <c r="B1139" s="413"/>
      <c r="C1139" s="14"/>
      <c r="D1139" s="1000"/>
      <c r="E1139" s="1000"/>
      <c r="F1139" s="1000"/>
      <c r="G1139" s="2"/>
    </row>
    <row r="1140" spans="1:7" ht="12.75">
      <c r="A1140" s="1002"/>
      <c r="B1140" s="1002"/>
      <c r="C1140" s="14"/>
      <c r="D1140" s="1564" t="s">
        <v>1834</v>
      </c>
      <c r="E1140" s="1564"/>
      <c r="F1140" s="1564"/>
      <c r="G1140" s="2"/>
    </row>
    <row r="1141" spans="1:7" ht="12.75">
      <c r="A1141" s="1002"/>
      <c r="B1141" s="1002"/>
      <c r="C1141" s="14"/>
      <c r="D1141" s="1001"/>
      <c r="E1141" s="282"/>
      <c r="F1141" s="282"/>
      <c r="G1141" s="2"/>
    </row>
    <row r="1142" spans="1:7" ht="14.45" customHeight="1">
      <c r="A1142" s="413"/>
      <c r="B1142" s="1003" t="s">
        <v>135</v>
      </c>
      <c r="C1142" s="14"/>
      <c r="D1142" s="1589" t="s">
        <v>1922</v>
      </c>
      <c r="E1142" s="1555"/>
      <c r="F1142" s="1555"/>
      <c r="G1142" s="2"/>
    </row>
    <row r="1143" spans="1:7" ht="14.25">
      <c r="A1143" s="413"/>
      <c r="B1143" s="413"/>
      <c r="C1143" s="14"/>
      <c r="D1143" s="1555"/>
      <c r="E1143" s="1555"/>
      <c r="F1143" s="1555"/>
      <c r="G1143" s="2"/>
    </row>
    <row r="1144" spans="1:7" ht="14.25">
      <c r="A1144" s="413"/>
      <c r="B1144" s="413"/>
      <c r="C1144" s="14"/>
      <c r="D1144" s="1555"/>
      <c r="E1144" s="1555"/>
      <c r="F1144" s="1555"/>
      <c r="G1144" s="2"/>
    </row>
    <row r="1145" spans="1:7" ht="14.25">
      <c r="A1145" s="413"/>
      <c r="B1145" s="413"/>
      <c r="C1145" s="14"/>
      <c r="D1145" s="1555"/>
      <c r="E1145" s="1555"/>
      <c r="F1145" s="1555"/>
      <c r="G1145" s="2"/>
    </row>
    <row r="1146" spans="1:7" ht="14.25">
      <c r="A1146" s="413"/>
      <c r="B1146" s="413"/>
      <c r="C1146" s="14"/>
      <c r="D1146" s="1555"/>
      <c r="E1146" s="1555"/>
      <c r="F1146" s="1555"/>
      <c r="G1146" s="2"/>
    </row>
    <row r="1147" spans="1:7" ht="14.25">
      <c r="A1147" s="413"/>
      <c r="B1147" s="413"/>
      <c r="C1147" s="14"/>
      <c r="D1147" s="1555"/>
      <c r="E1147" s="1555"/>
      <c r="F1147" s="1555"/>
      <c r="G1147" s="2"/>
    </row>
    <row r="1148" spans="1:7" ht="14.25">
      <c r="A1148" s="413"/>
      <c r="B1148" s="413"/>
      <c r="C1148" s="14"/>
      <c r="D1148" s="1555"/>
      <c r="E1148" s="1555"/>
      <c r="F1148" s="1555"/>
      <c r="G1148" s="2"/>
    </row>
    <row r="1149" spans="1:7" ht="14.25">
      <c r="A1149" s="413"/>
      <c r="B1149" s="413"/>
      <c r="C1149" s="14"/>
      <c r="D1149" s="1555"/>
      <c r="E1149" s="1555"/>
      <c r="F1149" s="1555"/>
      <c r="G1149" s="2"/>
    </row>
    <row r="1150" spans="1:7" ht="14.25">
      <c r="A1150" s="413"/>
      <c r="B1150" s="413"/>
      <c r="C1150" s="14"/>
      <c r="D1150" s="1555"/>
      <c r="E1150" s="1555"/>
      <c r="F1150" s="1555"/>
      <c r="G1150" s="2"/>
    </row>
    <row r="1151" spans="1:7" ht="14.25">
      <c r="A1151" s="413"/>
      <c r="B1151" s="413"/>
      <c r="C1151" s="14"/>
      <c r="D1151" s="1555"/>
      <c r="E1151" s="1555"/>
      <c r="F1151" s="1555"/>
      <c r="G1151" s="2"/>
    </row>
    <row r="1152" spans="1:7" ht="14.25">
      <c r="A1152" s="413"/>
      <c r="B1152" s="413"/>
      <c r="C1152" s="14"/>
      <c r="D1152" s="1555"/>
      <c r="E1152" s="1555"/>
      <c r="F1152" s="1555"/>
      <c r="G1152" s="2"/>
    </row>
    <row r="1153" spans="1:7" ht="14.25">
      <c r="A1153" s="413"/>
      <c r="B1153" s="413"/>
      <c r="C1153" s="14"/>
      <c r="D1153" s="1555"/>
      <c r="E1153" s="1555"/>
      <c r="F1153" s="1555"/>
      <c r="G1153" s="2"/>
    </row>
    <row r="1154" spans="1:7" ht="14.25">
      <c r="A1154" s="413"/>
      <c r="B1154" s="413"/>
      <c r="C1154" s="14"/>
      <c r="D1154" s="1555"/>
      <c r="E1154" s="1555"/>
      <c r="F1154" s="1555"/>
      <c r="G1154" s="2"/>
    </row>
    <row r="1155" spans="1:7" ht="14.25">
      <c r="A1155" s="413"/>
      <c r="B1155" s="413"/>
      <c r="C1155" s="14"/>
      <c r="D1155" s="1555"/>
      <c r="E1155" s="1555"/>
      <c r="F1155" s="1555"/>
    </row>
    <row r="1156" spans="1:7" ht="12.75">
      <c r="A1156" s="140"/>
      <c r="B1156" s="140"/>
      <c r="C1156" s="14"/>
      <c r="D1156" s="282"/>
      <c r="E1156" s="282"/>
      <c r="F1156" s="282"/>
    </row>
    <row r="1157" spans="1:7" ht="12.75">
      <c r="A1157" s="1563" t="s">
        <v>1527</v>
      </c>
      <c r="B1157" s="1563"/>
      <c r="C1157" s="1563"/>
      <c r="D1157" s="1563"/>
      <c r="E1157" s="1563"/>
      <c r="F1157" s="1563"/>
      <c r="G1157" s="1563"/>
    </row>
    <row r="1158" spans="1:7" ht="12.75">
      <c r="A1158" s="143"/>
      <c r="B1158" s="143"/>
      <c r="C1158" s="14"/>
      <c r="D1158" s="282"/>
      <c r="E1158" s="282"/>
      <c r="F1158" s="282"/>
    </row>
    <row r="1159" spans="1:7" ht="12.75">
      <c r="A1159" s="140"/>
      <c r="B1159" s="140"/>
      <c r="C1159" s="322"/>
      <c r="D1159" s="1564" t="s">
        <v>1825</v>
      </c>
      <c r="E1159" s="1564"/>
      <c r="F1159" s="1564"/>
    </row>
    <row r="1160" spans="1:7" ht="12.75">
      <c r="A1160" s="414"/>
      <c r="B1160" s="414"/>
      <c r="C1160" s="298"/>
      <c r="D1160" s="1556" t="s">
        <v>1629</v>
      </c>
      <c r="E1160" s="1557"/>
      <c r="F1160" s="1557"/>
    </row>
    <row r="1161" spans="1:7" ht="12.75">
      <c r="A1161" s="414"/>
      <c r="B1161" s="414"/>
      <c r="C1161" s="298"/>
      <c r="D1161" s="282"/>
      <c r="E1161" s="282"/>
      <c r="F1161" s="296"/>
      <c r="G1161" s="2"/>
    </row>
    <row r="1162" spans="1:7" ht="13.7" customHeight="1">
      <c r="A1162" s="140"/>
      <c r="B1162" s="924" t="s">
        <v>1499</v>
      </c>
      <c r="C1162" s="14"/>
      <c r="D1162" s="1552" t="s">
        <v>2327</v>
      </c>
      <c r="E1162" s="1552"/>
      <c r="F1162" s="1552"/>
      <c r="G1162" s="2"/>
    </row>
    <row r="1163" spans="1:7" ht="12.75">
      <c r="A1163" s="140"/>
      <c r="B1163" s="140"/>
      <c r="C1163" s="14"/>
      <c r="D1163" s="1552"/>
      <c r="E1163" s="1552"/>
      <c r="F1163" s="1552"/>
      <c r="G1163" s="2"/>
    </row>
    <row r="1164" spans="1:7" ht="12.75">
      <c r="A1164" s="140"/>
      <c r="B1164" s="140"/>
      <c r="C1164" s="14"/>
      <c r="D1164" s="22"/>
      <c r="E1164" s="1504" t="s">
        <v>2328</v>
      </c>
      <c r="F1164" s="22"/>
      <c r="G1164" s="2"/>
    </row>
    <row r="1165" spans="1:7" ht="12.75">
      <c r="A1165" s="150"/>
      <c r="B1165" s="150"/>
      <c r="D1165" s="22"/>
      <c r="E1165" s="22"/>
      <c r="F1165" s="22"/>
      <c r="G1165" s="2"/>
    </row>
    <row r="1166" spans="1:7" ht="12.75">
      <c r="A1166" s="150"/>
      <c r="B1166" s="150"/>
      <c r="D1166" s="1551" t="s">
        <v>2326</v>
      </c>
      <c r="E1166" s="1551"/>
      <c r="F1166" s="1551"/>
      <c r="G1166" s="2"/>
    </row>
    <row r="1167" spans="1:7" ht="12.75">
      <c r="A1167" s="415"/>
      <c r="B1167" s="415"/>
      <c r="C1167" s="299"/>
      <c r="D1167" s="1551"/>
      <c r="E1167" s="1551"/>
      <c r="F1167" s="1551"/>
      <c r="G1167" s="2"/>
    </row>
    <row r="1168" spans="1:7" ht="14.45" customHeight="1">
      <c r="A1168" s="415"/>
      <c r="B1168" s="415"/>
      <c r="C1168" s="299"/>
      <c r="D1168" s="1551"/>
      <c r="E1168" s="1551"/>
      <c r="F1168" s="1551"/>
      <c r="G1168" s="2"/>
    </row>
    <row r="1169" spans="1:7" ht="12.75">
      <c r="A1169" s="415"/>
      <c r="B1169" s="415"/>
      <c r="C1169" s="299"/>
      <c r="D1169" s="990"/>
      <c r="E1169" s="990"/>
      <c r="F1169" s="990"/>
      <c r="G1169" s="2"/>
    </row>
    <row r="1170" spans="1:7" ht="12.75">
      <c r="A1170" s="415"/>
      <c r="B1170" s="1007" t="s">
        <v>135</v>
      </c>
      <c r="C1170" s="299"/>
      <c r="D1170" s="1598" t="s">
        <v>1835</v>
      </c>
      <c r="E1170" s="1598"/>
      <c r="F1170" s="1598"/>
      <c r="G1170" s="2"/>
    </row>
    <row r="1171" spans="1:7" ht="12.75">
      <c r="A1171" s="415"/>
      <c r="B1171" s="415"/>
      <c r="C1171" s="299"/>
      <c r="D1171" s="1598"/>
      <c r="E1171" s="1598"/>
      <c r="F1171" s="1598"/>
      <c r="G1171" s="2"/>
    </row>
    <row r="1172" spans="1:7" ht="12.75">
      <c r="A1172" s="415"/>
      <c r="B1172" s="415"/>
      <c r="C1172" s="299"/>
      <c r="D1172" s="1598"/>
      <c r="E1172" s="1598"/>
      <c r="F1172" s="1598"/>
      <c r="G1172" s="2"/>
    </row>
    <row r="1173" spans="1:7" ht="12.75">
      <c r="A1173" s="415"/>
      <c r="B1173" s="415"/>
      <c r="C1173" s="299"/>
      <c r="D1173" s="1598"/>
      <c r="E1173" s="1598"/>
      <c r="F1173" s="1598"/>
      <c r="G1173" s="2"/>
    </row>
    <row r="1174" spans="1:7" ht="12.75">
      <c r="A1174" s="415"/>
      <c r="B1174" s="415"/>
      <c r="C1174" s="299"/>
      <c r="D1174" s="1067"/>
      <c r="E1174" s="1067"/>
      <c r="F1174" s="1067"/>
      <c r="G1174" s="2"/>
    </row>
    <row r="1175" spans="1:7" ht="12.75">
      <c r="A1175" s="415"/>
      <c r="B1175" s="1068" t="s">
        <v>135</v>
      </c>
      <c r="C1175" s="299"/>
      <c r="D1175" s="1565" t="s">
        <v>1923</v>
      </c>
      <c r="E1175" s="1598"/>
      <c r="F1175" s="1598"/>
      <c r="G1175" s="2"/>
    </row>
    <row r="1176" spans="1:7" ht="12.75">
      <c r="A1176" s="415"/>
      <c r="B1176" s="415"/>
      <c r="C1176" s="299"/>
      <c r="D1176" s="1598"/>
      <c r="E1176" s="1598"/>
      <c r="F1176" s="1598"/>
      <c r="G1176" s="2"/>
    </row>
    <row r="1177" spans="1:7" ht="12.75">
      <c r="A1177" s="415"/>
      <c r="B1177" s="415"/>
      <c r="C1177" s="299"/>
      <c r="D1177" s="1067"/>
      <c r="E1177" s="1067"/>
      <c r="F1177" s="1067"/>
      <c r="G1177" s="2"/>
    </row>
    <row r="1178" spans="1:7" ht="14.25">
      <c r="A1178" s="413"/>
      <c r="B1178" s="924" t="s">
        <v>1499</v>
      </c>
      <c r="C1178" s="14"/>
      <c r="D1178" s="1557" t="s">
        <v>1826</v>
      </c>
      <c r="E1178" s="1557"/>
      <c r="F1178" s="1557"/>
      <c r="G1178" s="2"/>
    </row>
    <row r="1179" spans="1:7" ht="12.75">
      <c r="A1179" s="140"/>
      <c r="B1179" s="140"/>
      <c r="C1179" s="14"/>
      <c r="D1179" s="282"/>
      <c r="E1179" s="282"/>
      <c r="F1179" s="282"/>
      <c r="G1179" s="2"/>
    </row>
    <row r="1180" spans="1:7" ht="14.25">
      <c r="A1180" s="413"/>
      <c r="B1180" s="924" t="s">
        <v>135</v>
      </c>
      <c r="C1180" s="14"/>
      <c r="D1180" s="1557" t="s">
        <v>1827</v>
      </c>
      <c r="E1180" s="1557"/>
      <c r="F1180" s="1557"/>
      <c r="G1180" s="2"/>
    </row>
    <row r="1181" spans="1:7" ht="12.75">
      <c r="A1181" s="140"/>
      <c r="B1181" s="140"/>
      <c r="C1181" s="14"/>
      <c r="D1181" s="287"/>
      <c r="E1181" s="282"/>
      <c r="F1181" s="282"/>
      <c r="G1181" s="2"/>
    </row>
    <row r="1182" spans="1:7" ht="14.25">
      <c r="A1182" s="413"/>
      <c r="B1182" s="924" t="s">
        <v>1499</v>
      </c>
      <c r="C1182" s="14"/>
      <c r="D1182" s="1557" t="s">
        <v>1828</v>
      </c>
      <c r="E1182" s="1557"/>
      <c r="F1182" s="1557"/>
      <c r="G1182" s="2"/>
    </row>
    <row r="1183" spans="1:7" ht="12.75">
      <c r="A1183" s="140"/>
      <c r="B1183" s="140"/>
      <c r="C1183" s="14"/>
      <c r="D1183" s="287"/>
      <c r="E1183" s="282"/>
      <c r="F1183" s="282"/>
      <c r="G1183" s="2"/>
    </row>
    <row r="1184" spans="1:7" ht="14.25">
      <c r="A1184" s="413"/>
      <c r="B1184" s="924" t="s">
        <v>135</v>
      </c>
      <c r="C1184" s="14"/>
      <c r="D1184" s="1555" t="s">
        <v>1829</v>
      </c>
      <c r="E1184" s="1555"/>
      <c r="F1184" s="1555"/>
      <c r="G1184" s="2"/>
    </row>
    <row r="1185" spans="1:7" ht="14.25">
      <c r="A1185" s="413"/>
      <c r="B1185" s="413"/>
      <c r="C1185" s="14"/>
      <c r="D1185" s="1555"/>
      <c r="E1185" s="1555"/>
      <c r="F1185" s="1555"/>
      <c r="G1185" s="2"/>
    </row>
    <row r="1186" spans="1:7" ht="14.25">
      <c r="A1186" s="413"/>
      <c r="B1186" s="413"/>
      <c r="C1186" s="14"/>
      <c r="D1186" s="287"/>
      <c r="E1186" s="282"/>
      <c r="F1186" s="282"/>
    </row>
    <row r="1187" spans="1:7" s="685" customFormat="1" ht="14.25">
      <c r="A1187" s="448"/>
      <c r="B1187" s="924" t="s">
        <v>135</v>
      </c>
      <c r="C1187" s="449"/>
      <c r="D1187" s="1606" t="s">
        <v>1830</v>
      </c>
      <c r="E1187" s="1606"/>
      <c r="F1187" s="1606"/>
      <c r="G1187" s="686"/>
    </row>
    <row r="1188" spans="1:7" s="685" customFormat="1" ht="12.75">
      <c r="A1188" s="449"/>
      <c r="B1188" s="449"/>
      <c r="C1188" s="449"/>
      <c r="D1188" s="1606"/>
      <c r="E1188" s="1606"/>
      <c r="F1188" s="1606"/>
      <c r="G1188" s="686"/>
    </row>
    <row r="1189" spans="1:7" s="685" customFormat="1" ht="12.75">
      <c r="A1189" s="449"/>
      <c r="B1189" s="449"/>
      <c r="C1189" s="449"/>
      <c r="D1189" s="450"/>
      <c r="E1189" s="451"/>
      <c r="F1189" s="451"/>
      <c r="G1189" s="686"/>
    </row>
    <row r="1190" spans="1:7" s="685" customFormat="1" ht="14.25">
      <c r="A1190" s="448"/>
      <c r="B1190" s="924" t="s">
        <v>135</v>
      </c>
      <c r="C1190" s="449"/>
      <c r="D1190" s="1655" t="s">
        <v>1831</v>
      </c>
      <c r="E1190" s="1655"/>
      <c r="F1190" s="1655"/>
      <c r="G1190" s="686"/>
    </row>
    <row r="1191" spans="1:7" s="685" customFormat="1" ht="12.75">
      <c r="A1191" s="449"/>
      <c r="B1191" s="449"/>
      <c r="C1191" s="449"/>
      <c r="D1191" s="450"/>
      <c r="E1191" s="451"/>
      <c r="F1191" s="451"/>
      <c r="G1191" s="686"/>
    </row>
    <row r="1192" spans="1:7" ht="14.25">
      <c r="A1192" s="413"/>
      <c r="B1192" s="924" t="s">
        <v>135</v>
      </c>
      <c r="C1192" s="14"/>
      <c r="D1192" s="1557" t="s">
        <v>1832</v>
      </c>
      <c r="E1192" s="1557"/>
      <c r="F1192" s="1557"/>
    </row>
    <row r="1193" spans="1:7" ht="14.25">
      <c r="A1193" s="413"/>
      <c r="B1193" s="413"/>
      <c r="C1193" s="14"/>
      <c r="D1193" s="287"/>
      <c r="E1193" s="282"/>
      <c r="F1193" s="282"/>
    </row>
    <row r="1194" spans="1:7" ht="14.25">
      <c r="A1194" s="413"/>
      <c r="B1194" s="924" t="s">
        <v>135</v>
      </c>
      <c r="C1194" s="14"/>
      <c r="D1194" s="1555" t="s">
        <v>1833</v>
      </c>
      <c r="E1194" s="1555"/>
      <c r="F1194" s="1555"/>
    </row>
    <row r="1195" spans="1:7" ht="14.25">
      <c r="A1195" s="413"/>
      <c r="B1195" s="413"/>
      <c r="C1195" s="14"/>
      <c r="D1195" s="1555"/>
      <c r="E1195" s="1555"/>
      <c r="F1195" s="1555"/>
    </row>
    <row r="1196" spans="1:7" ht="12.75">
      <c r="A1196" s="140"/>
      <c r="B1196" s="140"/>
      <c r="C1196" s="14"/>
      <c r="D1196" s="282"/>
      <c r="E1196" s="282"/>
      <c r="F1196" s="282"/>
    </row>
    <row r="1197" spans="1:7" ht="12.75">
      <c r="A1197" s="1563" t="s">
        <v>2230</v>
      </c>
      <c r="B1197" s="1563"/>
      <c r="C1197" s="1563"/>
      <c r="D1197" s="1563"/>
      <c r="E1197" s="1563"/>
      <c r="F1197" s="1563"/>
      <c r="G1197" s="1563"/>
    </row>
    <row r="1198" spans="1:7" ht="12.75">
      <c r="A1198" s="140"/>
      <c r="B1198" s="140"/>
      <c r="C1198" s="14"/>
      <c r="D1198" s="282"/>
      <c r="E1198" s="282"/>
      <c r="F1198" s="282"/>
    </row>
    <row r="1199" spans="1:7" ht="12.75">
      <c r="A1199" s="1563" t="s">
        <v>1528</v>
      </c>
      <c r="B1199" s="1563"/>
      <c r="C1199" s="1563"/>
      <c r="D1199" s="1563"/>
      <c r="E1199" s="1563"/>
      <c r="F1199" s="1563"/>
      <c r="G1199" s="1563"/>
    </row>
    <row r="1200" spans="1:7" ht="12.75">
      <c r="A1200" s="140"/>
      <c r="B1200" s="140"/>
      <c r="C1200" s="14"/>
      <c r="D1200" s="282"/>
      <c r="E1200" s="282"/>
      <c r="F1200" s="282"/>
    </row>
    <row r="1201" spans="1:7" ht="12.75">
      <c r="A1201" s="150"/>
      <c r="B1201" s="150"/>
      <c r="D1201" s="1617" t="s">
        <v>1649</v>
      </c>
      <c r="E1201" s="1617"/>
      <c r="F1201" s="1617"/>
    </row>
    <row r="1202" spans="1:7" ht="12.75">
      <c r="A1202" s="150"/>
      <c r="B1202" s="150"/>
      <c r="D1202" s="1618" t="s">
        <v>2117</v>
      </c>
      <c r="E1202" s="1618"/>
      <c r="F1202" s="1618"/>
    </row>
    <row r="1203" spans="1:7" ht="12.75">
      <c r="A1203" s="430"/>
      <c r="B1203" s="430"/>
      <c r="C1203" s="406"/>
    </row>
    <row r="1204" spans="1:7" ht="14.25">
      <c r="A1204" s="413"/>
      <c r="B1204" s="413"/>
      <c r="C1204" s="299"/>
      <c r="D1204" s="1617" t="s">
        <v>1650</v>
      </c>
      <c r="E1204" s="1617"/>
      <c r="F1204" s="1617"/>
    </row>
    <row r="1205" spans="1:7" ht="12.75">
      <c r="A1205" s="140"/>
      <c r="B1205" s="924" t="s">
        <v>1499</v>
      </c>
      <c r="C1205" s="14"/>
      <c r="D1205" s="1620" t="s">
        <v>1651</v>
      </c>
      <c r="E1205" s="1620"/>
      <c r="F1205" s="1620"/>
    </row>
    <row r="1206" spans="1:7" ht="12.75">
      <c r="A1206" s="140"/>
      <c r="B1206" s="140"/>
      <c r="C1206" s="14"/>
      <c r="D1206" s="1618" t="s">
        <v>2118</v>
      </c>
      <c r="E1206" s="1618"/>
      <c r="F1206" s="1618"/>
    </row>
    <row r="1207" spans="1:7" ht="12.75">
      <c r="A1207" s="150"/>
      <c r="B1207" s="150"/>
      <c r="G1207" s="2"/>
    </row>
    <row r="1208" spans="1:7" ht="12.75" customHeight="1">
      <c r="A1208" s="150"/>
      <c r="B1208" s="1262" t="s">
        <v>135</v>
      </c>
      <c r="D1208" s="1575" t="s">
        <v>2009</v>
      </c>
      <c r="E1208" s="1575"/>
      <c r="F1208" s="1575"/>
      <c r="G1208" s="2"/>
    </row>
    <row r="1209" spans="1:7" ht="12.75">
      <c r="A1209" s="150"/>
      <c r="B1209" s="150"/>
      <c r="D1209" s="1575"/>
      <c r="E1209" s="1575"/>
      <c r="F1209" s="1575"/>
      <c r="G1209" s="2"/>
    </row>
    <row r="1210" spans="1:7" ht="12.75">
      <c r="A1210" s="150"/>
      <c r="B1210" s="150"/>
      <c r="G1210" s="2"/>
    </row>
    <row r="1211" spans="1:7" ht="12.75" customHeight="1">
      <c r="A1211" s="150"/>
      <c r="B1211" s="150"/>
    </row>
    <row r="1212" spans="1:7" ht="12.75">
      <c r="A1212" s="1603" t="s">
        <v>1530</v>
      </c>
      <c r="B1212" s="1603"/>
      <c r="C1212" s="1603"/>
      <c r="D1212" s="1603"/>
      <c r="E1212" s="1603"/>
      <c r="F1212" s="1603"/>
      <c r="G1212" s="1603"/>
    </row>
    <row r="1213" spans="1:7" ht="12.75">
      <c r="A1213" s="76"/>
      <c r="B1213" s="76"/>
      <c r="C1213" s="285"/>
      <c r="D1213" s="288"/>
      <c r="E1213" s="288"/>
      <c r="F1213" s="288"/>
      <c r="G1213" s="288"/>
    </row>
    <row r="1214" spans="1:7" ht="12.75" customHeight="1">
      <c r="A1214" s="76"/>
      <c r="B1214" s="76"/>
      <c r="C1214" s="285"/>
      <c r="D1214" s="1615" t="s">
        <v>1529</v>
      </c>
      <c r="E1214" s="1615"/>
      <c r="F1214" s="1615"/>
      <c r="G1214" s="288"/>
    </row>
    <row r="1215" spans="1:7" ht="12.75" customHeight="1">
      <c r="A1215" s="76"/>
      <c r="B1215" s="76"/>
      <c r="C1215" s="285"/>
      <c r="D1215" s="1616" t="s">
        <v>1538</v>
      </c>
      <c r="E1215" s="1616"/>
      <c r="F1215" s="1616"/>
      <c r="G1215" s="288"/>
    </row>
    <row r="1216" spans="1:7" ht="12.75" customHeight="1">
      <c r="A1216" s="76"/>
      <c r="B1216" s="76"/>
      <c r="C1216" s="285"/>
      <c r="D1216" s="288"/>
      <c r="E1216" s="288"/>
      <c r="F1216" s="288"/>
      <c r="G1216" s="288"/>
    </row>
    <row r="1217" spans="1:7" ht="14.25">
      <c r="A1217" s="413"/>
      <c r="B1217" s="924" t="s">
        <v>135</v>
      </c>
      <c r="C1217" s="14"/>
      <c r="D1217" s="1562" t="s">
        <v>1097</v>
      </c>
      <c r="E1217" s="1562"/>
      <c r="F1217" s="1562"/>
    </row>
    <row r="1218" spans="1:7" ht="12.75">
      <c r="A1218" s="140"/>
      <c r="B1218" s="140"/>
      <c r="C1218" s="14"/>
      <c r="D1218" s="1557" t="s">
        <v>1225</v>
      </c>
      <c r="E1218" s="1557"/>
      <c r="F1218" s="1557"/>
    </row>
    <row r="1219" spans="1:7" ht="12.75">
      <c r="A1219" s="140"/>
      <c r="B1219" s="140"/>
      <c r="C1219" s="14"/>
      <c r="D1219" s="282"/>
      <c r="E1219" s="1583" t="s">
        <v>2329</v>
      </c>
      <c r="F1219" s="1583"/>
    </row>
    <row r="1220" spans="1:7" ht="12.75">
      <c r="A1220" s="140"/>
      <c r="B1220" s="140"/>
      <c r="C1220" s="14"/>
      <c r="D1220" s="6"/>
      <c r="E1220" s="282"/>
      <c r="F1220" s="282"/>
    </row>
    <row r="1221" spans="1:7" ht="12.75">
      <c r="A1221" s="140"/>
      <c r="B1221" s="140"/>
      <c r="C1221" s="14"/>
      <c r="D1221" s="1614" t="s">
        <v>1376</v>
      </c>
      <c r="E1221" s="1614"/>
      <c r="F1221" s="1614"/>
    </row>
    <row r="1222" spans="1:7" ht="12.75">
      <c r="A1222" s="140"/>
      <c r="B1222" s="924" t="s">
        <v>135</v>
      </c>
      <c r="C1222" s="140"/>
      <c r="D1222" s="1589" t="s">
        <v>2330</v>
      </c>
      <c r="E1222" s="1555"/>
      <c r="F1222" s="1555"/>
      <c r="G1222" s="2"/>
    </row>
    <row r="1223" spans="1:7" ht="12.75">
      <c r="A1223" s="140"/>
      <c r="B1223" s="140"/>
      <c r="C1223" s="14"/>
      <c r="D1223" s="1555"/>
      <c r="E1223" s="1555"/>
      <c r="F1223" s="1555"/>
      <c r="G1223" s="2"/>
    </row>
    <row r="1224" spans="1:7" ht="12.75">
      <c r="A1224" s="140"/>
      <c r="B1224" s="140"/>
      <c r="C1224" s="14"/>
      <c r="D1224" s="784" t="s">
        <v>1379</v>
      </c>
      <c r="E1224" s="2"/>
      <c r="F1224" s="2"/>
      <c r="G1224" s="2"/>
    </row>
    <row r="1225" spans="1:7" ht="13.7" customHeight="1">
      <c r="A1225" s="140"/>
      <c r="B1225" s="140"/>
      <c r="C1225" s="14"/>
      <c r="D1225" s="1589" t="s">
        <v>2331</v>
      </c>
      <c r="E1225" s="1555"/>
      <c r="F1225" s="1555"/>
      <c r="G1225" s="2"/>
    </row>
    <row r="1226" spans="1:7" ht="12.75">
      <c r="A1226" s="140"/>
      <c r="B1226" s="140"/>
      <c r="C1226" s="14"/>
      <c r="D1226" s="1555"/>
      <c r="E1226" s="1555"/>
      <c r="F1226" s="1555"/>
      <c r="G1226" s="2"/>
    </row>
    <row r="1227" spans="1:7" ht="12.75">
      <c r="A1227" s="140"/>
      <c r="B1227" s="140"/>
      <c r="C1227" s="14"/>
      <c r="D1227" s="1555"/>
      <c r="E1227" s="1555"/>
      <c r="F1227" s="1555"/>
      <c r="G1227" s="2"/>
    </row>
    <row r="1228" spans="1:7" ht="12.75">
      <c r="A1228" s="140"/>
      <c r="B1228" s="140"/>
      <c r="C1228" s="14"/>
      <c r="D1228" s="1555"/>
      <c r="E1228" s="1555"/>
      <c r="F1228" s="1555"/>
      <c r="G1228" s="2"/>
    </row>
    <row r="1229" spans="1:7" ht="12.75">
      <c r="A1229" s="140"/>
      <c r="B1229" s="140"/>
      <c r="C1229" s="14"/>
      <c r="D1229" s="1583" t="s">
        <v>1100</v>
      </c>
      <c r="E1229" s="1583"/>
      <c r="F1229" s="1583"/>
      <c r="G1229" s="2"/>
    </row>
    <row r="1230" spans="1:7" ht="12.75">
      <c r="A1230" s="140"/>
      <c r="B1230" s="924" t="s">
        <v>135</v>
      </c>
      <c r="C1230" s="140"/>
      <c r="D1230" s="1562" t="s">
        <v>1377</v>
      </c>
      <c r="E1230" s="1562"/>
      <c r="F1230" s="1562"/>
      <c r="G1230" s="2"/>
    </row>
    <row r="1231" spans="1:7" ht="12.75">
      <c r="A1231" s="140"/>
      <c r="B1231" s="140"/>
      <c r="C1231" s="14"/>
      <c r="D1231" s="282"/>
      <c r="E1231" s="2"/>
      <c r="F1231" s="2"/>
      <c r="G1231" s="2"/>
    </row>
    <row r="1232" spans="1:7" ht="12.75">
      <c r="A1232" s="140"/>
      <c r="B1232" s="140"/>
      <c r="C1232" s="14"/>
      <c r="D1232" s="1574" t="s">
        <v>1378</v>
      </c>
      <c r="E1232" s="1574"/>
      <c r="F1232" s="1574"/>
      <c r="G1232" s="2"/>
    </row>
    <row r="1233" spans="1:7" ht="12.75">
      <c r="A1233" s="140"/>
      <c r="B1233" s="140"/>
      <c r="C1233" s="14"/>
      <c r="D1233" s="6" t="s">
        <v>1098</v>
      </c>
      <c r="E1233" s="2"/>
      <c r="F1233" s="2"/>
      <c r="G1233" s="2"/>
    </row>
    <row r="1234" spans="1:7" ht="14.45" customHeight="1">
      <c r="A1234" s="413"/>
      <c r="B1234" s="924" t="s">
        <v>135</v>
      </c>
      <c r="C1234" s="140"/>
      <c r="D1234" s="1555" t="s">
        <v>1652</v>
      </c>
      <c r="E1234" s="1555"/>
      <c r="F1234" s="1555"/>
      <c r="G1234" s="2"/>
    </row>
    <row r="1235" spans="1:7" ht="14.25">
      <c r="A1235" s="413"/>
      <c r="B1235" s="413"/>
      <c r="C1235" s="140"/>
      <c r="D1235" s="1555"/>
      <c r="E1235" s="1555"/>
      <c r="F1235" s="1555"/>
      <c r="G1235" s="2"/>
    </row>
    <row r="1236" spans="1:7" ht="14.25">
      <c r="A1236" s="413"/>
      <c r="B1236" s="413"/>
      <c r="C1236" s="140"/>
      <c r="D1236" s="1555"/>
      <c r="E1236" s="1555"/>
      <c r="F1236" s="1555"/>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5" t="s">
        <v>1653</v>
      </c>
      <c r="E1239" s="1555"/>
      <c r="F1239" s="1555"/>
    </row>
    <row r="1240" spans="1:7" ht="14.25">
      <c r="A1240" s="413"/>
      <c r="B1240" s="413"/>
      <c r="C1240" s="14"/>
      <c r="D1240" s="1555"/>
      <c r="E1240" s="1555"/>
      <c r="F1240" s="1555"/>
    </row>
    <row r="1241" spans="1:7" ht="14.25">
      <c r="A1241" s="413"/>
      <c r="B1241" s="413"/>
      <c r="C1241" s="14"/>
      <c r="D1241" s="1555"/>
      <c r="E1241" s="1555"/>
      <c r="F1241" s="1555"/>
    </row>
    <row r="1242" spans="1:7" ht="14.25">
      <c r="A1242" s="413"/>
      <c r="B1242" s="413"/>
      <c r="C1242" s="14"/>
      <c r="D1242" s="1555"/>
      <c r="E1242" s="1555"/>
      <c r="F1242" s="1555"/>
    </row>
    <row r="1243" spans="1:7" ht="14.25">
      <c r="A1243" s="413"/>
      <c r="B1243" s="413"/>
      <c r="C1243" s="14"/>
      <c r="D1243" s="1555"/>
      <c r="E1243" s="1555"/>
      <c r="F1243" s="1555"/>
    </row>
    <row r="1244" spans="1:7" ht="12.75" customHeight="1">
      <c r="A1244" s="76"/>
      <c r="B1244" s="76"/>
      <c r="C1244" s="285"/>
      <c r="D1244" s="288"/>
      <c r="E1244" s="288"/>
      <c r="F1244" s="288"/>
      <c r="G1244" s="288"/>
    </row>
    <row r="1245" spans="1:7" ht="12.75">
      <c r="A1245" s="1603" t="s">
        <v>1567</v>
      </c>
      <c r="B1245" s="1603"/>
      <c r="C1245" s="1603"/>
      <c r="D1245" s="1603"/>
      <c r="E1245" s="1603"/>
      <c r="F1245" s="1603"/>
      <c r="G1245" s="1603"/>
    </row>
    <row r="1246" spans="1:7" ht="12.75">
      <c r="A1246" s="76"/>
      <c r="B1246" s="76"/>
      <c r="C1246" s="285"/>
      <c r="D1246" s="288"/>
      <c r="E1246" s="288"/>
      <c r="F1246" s="288"/>
      <c r="G1246" s="288"/>
    </row>
    <row r="1247" spans="1:7" ht="12.75">
      <c r="A1247" s="76"/>
      <c r="B1247" s="76"/>
      <c r="C1247" s="285"/>
      <c r="D1247" s="1599" t="s">
        <v>1568</v>
      </c>
      <c r="E1247" s="1599"/>
      <c r="F1247" s="1599"/>
      <c r="G1247" s="288"/>
    </row>
    <row r="1248" spans="1:7" ht="12.75">
      <c r="A1248" s="419"/>
      <c r="B1248" s="419"/>
      <c r="C1248" s="407"/>
      <c r="D1248" s="1600" t="s">
        <v>1584</v>
      </c>
      <c r="E1248" s="1600"/>
      <c r="F1248" s="1600"/>
      <c r="G1248" s="408"/>
    </row>
    <row r="1249" spans="1:7" ht="10.5" customHeight="1">
      <c r="A1249" s="150"/>
      <c r="B1249" s="150"/>
    </row>
    <row r="1250" spans="1:7" ht="14.25">
      <c r="A1250" s="413"/>
      <c r="B1250" s="924" t="s">
        <v>135</v>
      </c>
      <c r="D1250" s="1562" t="s">
        <v>1226</v>
      </c>
      <c r="E1250" s="1562"/>
      <c r="F1250" s="1562"/>
    </row>
    <row r="1251" spans="1:7" ht="12.75">
      <c r="A1251" s="150"/>
      <c r="B1251" s="150"/>
      <c r="D1251" s="282"/>
      <c r="E1251" s="1583" t="s">
        <v>2332</v>
      </c>
      <c r="F1251" s="1583"/>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disablePrompts="1"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4" fitToHeight="0" orientation="portrait" r:id="rId7"/>
  <headerFooter alignWithMargins="0"/>
  <rowBreaks count="33" manualBreakCount="33">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03"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115" zoomScaleNormal="115" workbookViewId="0">
      <selection activeCell="N7" sqref="N7"/>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2" t="s">
        <v>860</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45" ht="15" customHeight="1">
      <c r="A10" s="1994" t="s">
        <v>2284</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row>
    <row r="11" spans="1:45" s="622" customFormat="1" ht="12.75">
      <c r="A11" s="1995" t="s">
        <v>2337</v>
      </c>
      <c r="B11" s="1996"/>
      <c r="C11" s="1996"/>
      <c r="D11" s="1996"/>
      <c r="E11" s="1996"/>
      <c r="F11" s="1996"/>
      <c r="G11" s="1996"/>
      <c r="H11" s="1996"/>
      <c r="I11" s="1996"/>
      <c r="J11" s="1996"/>
      <c r="K11" s="1996"/>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c r="AH11" s="1996"/>
      <c r="AI11" s="1996"/>
      <c r="AJ11" s="1996"/>
      <c r="AK11" s="1996"/>
      <c r="AL11" s="1996"/>
    </row>
    <row r="12" spans="1:45" ht="12.75">
      <c r="A12" s="1520" t="s">
        <v>2068</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45"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31" t="s">
        <v>2338</v>
      </c>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row>
    <row r="16" spans="1:45" ht="12.75" customHeight="1"/>
    <row r="17" spans="1:40" ht="12.75" customHeight="1">
      <c r="A17" s="142" t="s">
        <v>861</v>
      </c>
      <c r="C17" s="8"/>
      <c r="D17" s="8"/>
      <c r="E17" s="8"/>
      <c r="F17" s="8"/>
      <c r="G17" s="8"/>
      <c r="H17" s="1666" t="s">
        <v>2339</v>
      </c>
      <c r="I17" s="1663"/>
      <c r="J17" s="1663"/>
      <c r="K17" s="1663"/>
      <c r="L17" s="1663"/>
      <c r="M17" s="1663"/>
      <c r="N17" s="1663"/>
      <c r="O17" s="1663"/>
      <c r="P17" s="1663"/>
      <c r="Q17" s="1663"/>
      <c r="R17" s="1663"/>
      <c r="S17" s="1663"/>
      <c r="T17" s="1663"/>
      <c r="U17" s="1663"/>
      <c r="V17" s="1663"/>
      <c r="W17" s="1663"/>
      <c r="X17" s="1663"/>
      <c r="Y17" s="1663"/>
      <c r="Z17" s="1663"/>
      <c r="AA17" s="1663"/>
      <c r="AB17" s="1663"/>
      <c r="AC17" s="1663"/>
      <c r="AD17" s="1663"/>
      <c r="AE17" s="1663"/>
      <c r="AF17" s="1663"/>
      <c r="AG17" s="1663"/>
      <c r="AH17" s="1663"/>
      <c r="AI17" s="1663"/>
      <c r="AJ17" s="1663"/>
    </row>
    <row r="18" spans="1:40" ht="12.75" customHeight="1"/>
    <row r="19" spans="1:40" ht="15" customHeight="1">
      <c r="A19" s="1541" t="s">
        <v>1189</v>
      </c>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row>
    <row r="20" spans="1:40" ht="12.75" customHeight="1">
      <c r="A20" s="1997" t="s">
        <v>1462</v>
      </c>
      <c r="B20" s="1997"/>
      <c r="C20" s="1997"/>
      <c r="D20" s="1997"/>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c r="AL20" s="199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9">
        <f>ROUND('Basis &amp; Credits'!AB55,0)</f>
        <v>2500000</v>
      </c>
      <c r="N25" s="1979"/>
      <c r="O25" s="1979"/>
      <c r="P25" s="1979"/>
      <c r="Q25" s="197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9">
        <f>'Basis &amp; Credits'!AB76</f>
        <v>8544304</v>
      </c>
      <c r="N27" s="1979"/>
      <c r="O27" s="1979"/>
      <c r="P27" s="1979"/>
      <c r="Q27" s="197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62" t="s">
        <v>528</v>
      </c>
      <c r="P33" s="1662"/>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3">
        <v>30</v>
      </c>
      <c r="H128" s="1853"/>
      <c r="I128" s="72" t="s">
        <v>458</v>
      </c>
      <c r="J128" s="72"/>
      <c r="L128" s="1843" t="s">
        <v>2525</v>
      </c>
      <c r="M128" s="1844"/>
      <c r="N128" s="1844"/>
      <c r="O128" s="72" t="s">
        <v>2294</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3" t="s">
        <v>436</v>
      </c>
      <c r="D130" s="1844"/>
      <c r="E130" s="1844"/>
      <c r="F130" s="1844"/>
      <c r="G130" s="1844"/>
      <c r="H130" s="1844"/>
      <c r="I130" s="1844"/>
      <c r="J130" s="1844"/>
      <c r="K130" s="1844"/>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6" t="s">
        <v>2340</v>
      </c>
      <c r="Z131" s="1663"/>
      <c r="AA131" s="1663"/>
      <c r="AB131" s="1663"/>
      <c r="AC131" s="1663"/>
      <c r="AD131" s="1663"/>
      <c r="AE131" s="1663"/>
      <c r="AF131" s="1663"/>
      <c r="AG131" s="1663"/>
      <c r="AH131" s="1663"/>
      <c r="AI131" s="1663"/>
      <c r="AJ131" s="1663"/>
      <c r="AK131" s="166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666" t="s">
        <v>2539</v>
      </c>
      <c r="Z134" s="1663"/>
      <c r="AA134" s="1663"/>
      <c r="AB134" s="1663"/>
      <c r="AC134" s="1663"/>
      <c r="AD134" s="1663"/>
      <c r="AE134" s="1663"/>
      <c r="AF134" s="1663"/>
      <c r="AG134" s="1663"/>
      <c r="AH134" s="1663"/>
      <c r="AI134" s="1663"/>
      <c r="AJ134" s="1663"/>
      <c r="AK134" s="1663"/>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6" t="s">
        <v>2342</v>
      </c>
      <c r="P156" s="1663"/>
      <c r="Q156" s="1663"/>
      <c r="R156" s="1663"/>
      <c r="S156" s="1663"/>
      <c r="T156" s="1663"/>
      <c r="U156" s="1663"/>
      <c r="V156" s="1663"/>
      <c r="W156" s="1663"/>
      <c r="X156" s="1663"/>
      <c r="Y156" s="1663"/>
      <c r="Z156" s="1663"/>
      <c r="AA156" s="1663"/>
      <c r="AB156" s="1663"/>
      <c r="AC156" s="1663"/>
      <c r="AD156" s="1663"/>
      <c r="AE156" s="1663"/>
      <c r="AF156" s="1663"/>
      <c r="AG156" s="1663"/>
      <c r="AH156" s="1663"/>
      <c r="BT156" s="16" t="s">
        <v>86</v>
      </c>
    </row>
    <row r="157" spans="1:72" ht="12.75" customHeight="1">
      <c r="D157" s="711" t="s">
        <v>599</v>
      </c>
      <c r="F157" s="42"/>
      <c r="G157" s="42"/>
      <c r="H157" s="42"/>
      <c r="I157" s="42"/>
      <c r="J157" s="42"/>
      <c r="K157" s="42"/>
      <c r="L157" s="42"/>
      <c r="M157" s="42"/>
      <c r="N157" s="42"/>
      <c r="O157" s="1656" t="s">
        <v>2343</v>
      </c>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 t="s">
        <v>771</v>
      </c>
      <c r="BN157" s="47" t="s">
        <v>468</v>
      </c>
      <c r="BT157" s="16" t="s">
        <v>32</v>
      </c>
    </row>
    <row r="158" spans="1:72" ht="12.75" customHeight="1">
      <c r="D158" s="17" t="s">
        <v>600</v>
      </c>
      <c r="F158" s="17"/>
      <c r="G158" s="17"/>
      <c r="H158" s="17"/>
      <c r="I158" s="17"/>
      <c r="J158" s="17"/>
      <c r="K158" s="17"/>
      <c r="L158" s="17"/>
      <c r="M158" s="17"/>
      <c r="N158" s="17"/>
      <c r="O158" s="1841" t="s">
        <v>601</v>
      </c>
      <c r="P158" s="1841"/>
      <c r="Q158" s="1841"/>
      <c r="R158" s="1841"/>
      <c r="S158" s="1841"/>
      <c r="T158" s="1841"/>
      <c r="U158" s="1841"/>
      <c r="V158" s="1841"/>
      <c r="W158" s="1841"/>
      <c r="X158" s="1841"/>
      <c r="Y158" s="1841"/>
      <c r="Z158" s="1841"/>
      <c r="AA158" s="1841"/>
      <c r="AB158" s="1841"/>
      <c r="AC158" s="1841"/>
      <c r="AD158" s="1841"/>
      <c r="AE158" s="1841"/>
      <c r="AF158" s="1841"/>
      <c r="AG158" s="1841"/>
      <c r="AH158" s="1841"/>
      <c r="BN158" s="47" t="s">
        <v>469</v>
      </c>
      <c r="BT158" s="16" t="s">
        <v>33</v>
      </c>
    </row>
    <row r="159" spans="1:72" ht="12.75" customHeight="1">
      <c r="D159" s="42" t="s">
        <v>709</v>
      </c>
      <c r="F159" s="42"/>
      <c r="G159" s="42"/>
      <c r="H159" s="42"/>
      <c r="I159" s="42"/>
      <c r="J159" s="42"/>
      <c r="K159" s="42"/>
      <c r="L159" s="42"/>
      <c r="M159" s="42"/>
      <c r="N159" s="42"/>
      <c r="O159" s="1666" t="s">
        <v>2344</v>
      </c>
      <c r="P159" s="1665"/>
      <c r="Q159" s="1665"/>
      <c r="R159" s="1665"/>
      <c r="S159" s="1665"/>
      <c r="T159" s="1665"/>
      <c r="U159" s="1665"/>
      <c r="V159" s="1665"/>
      <c r="W159" s="1665"/>
      <c r="X159" s="1665"/>
      <c r="Y159" s="1665"/>
      <c r="Z159" s="1665"/>
      <c r="AA159" s="1665"/>
      <c r="AB159" s="1665"/>
      <c r="AC159" s="1665"/>
      <c r="AD159" s="1665"/>
      <c r="AE159" s="1665"/>
      <c r="AF159" s="1665"/>
      <c r="AG159" s="1665"/>
      <c r="AH159" s="1665"/>
      <c r="BN159" s="47" t="s">
        <v>80</v>
      </c>
      <c r="BT159" s="16" t="s">
        <v>429</v>
      </c>
    </row>
    <row r="160" spans="1:72" ht="12.75" customHeight="1">
      <c r="D160" s="42" t="s">
        <v>710</v>
      </c>
      <c r="F160" s="42"/>
      <c r="G160" s="42"/>
      <c r="H160" s="42"/>
      <c r="I160" s="42"/>
      <c r="J160" s="42"/>
      <c r="K160" s="42"/>
      <c r="L160" s="42"/>
      <c r="M160" s="42"/>
      <c r="N160" s="42"/>
      <c r="O160" s="1666" t="s">
        <v>2345</v>
      </c>
      <c r="P160" s="1663"/>
      <c r="Q160" s="1663"/>
      <c r="R160" s="1663"/>
      <c r="S160" s="1663"/>
      <c r="T160" s="1663"/>
      <c r="U160" s="1663"/>
      <c r="V160" s="1663"/>
      <c r="W160" s="1663"/>
      <c r="X160" s="1663"/>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7">
        <v>93622</v>
      </c>
      <c r="P161" s="1847"/>
      <c r="Q161" s="1847"/>
      <c r="R161" s="1847"/>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658" t="s">
        <v>2346</v>
      </c>
      <c r="P162" s="1835"/>
      <c r="Q162" s="1835"/>
      <c r="R162" s="1835"/>
      <c r="S162" s="1835"/>
      <c r="T162" s="1835"/>
      <c r="V162" s="271" t="s">
        <v>12</v>
      </c>
      <c r="W162" s="1848"/>
      <c r="X162" s="1848"/>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658" t="s">
        <v>2347</v>
      </c>
      <c r="P163" s="1835"/>
      <c r="Q163" s="1835"/>
      <c r="R163" s="1835"/>
      <c r="S163" s="1835"/>
      <c r="T163" s="1835"/>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2" t="s">
        <v>2348</v>
      </c>
      <c r="P164" s="1672"/>
      <c r="Q164" s="1672"/>
      <c r="R164" s="1672"/>
      <c r="S164" s="1672"/>
      <c r="T164" s="1672"/>
      <c r="U164" s="1672"/>
      <c r="V164" s="1672"/>
      <c r="W164" s="1672"/>
      <c r="X164" s="1672"/>
      <c r="Y164" s="1672"/>
      <c r="Z164" s="1672"/>
      <c r="AA164" s="1672"/>
      <c r="AB164" s="1672"/>
      <c r="AC164" s="1672"/>
      <c r="AD164" s="1672"/>
      <c r="AE164" s="1672"/>
      <c r="AF164" s="1672"/>
      <c r="AG164" s="1672"/>
      <c r="AH164" s="167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6" t="s">
        <v>2126</v>
      </c>
      <c r="E167" s="1846"/>
      <c r="F167" s="1846"/>
      <c r="G167" s="1846"/>
      <c r="H167" s="1846"/>
      <c r="I167" s="1846"/>
      <c r="J167" s="1846"/>
      <c r="K167" s="1846"/>
      <c r="L167" s="1846"/>
      <c r="M167" s="1846"/>
      <c r="N167" s="1846"/>
      <c r="O167" s="1846"/>
      <c r="P167" s="1846"/>
      <c r="Q167" s="1846"/>
      <c r="R167" s="1846"/>
      <c r="S167" s="1846"/>
      <c r="T167" s="1846"/>
      <c r="U167" s="1846"/>
      <c r="V167" s="1846"/>
      <c r="W167" s="1846"/>
      <c r="X167" s="1846"/>
      <c r="Y167" s="1846"/>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8" t="s">
        <v>420</v>
      </c>
      <c r="B169" s="1668"/>
      <c r="C169" s="1668"/>
      <c r="D169" s="1668"/>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68"/>
      <c r="AI169" s="1668"/>
      <c r="AJ169" s="1668"/>
      <c r="AK169" s="1668"/>
      <c r="AL169" s="1668"/>
      <c r="BN169" s="47" t="s">
        <v>532</v>
      </c>
      <c r="BT169" s="16" t="s">
        <v>439</v>
      </c>
    </row>
    <row r="170" spans="1:72" ht="12.75" customHeight="1" thickBo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D170" s="1669"/>
      <c r="AE170" s="1669"/>
      <c r="AF170" s="1669"/>
      <c r="AG170" s="1669"/>
      <c r="AH170" s="1669"/>
      <c r="AI170" s="1669"/>
      <c r="AJ170" s="1669"/>
      <c r="AK170" s="1669"/>
      <c r="AL170" s="166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2" t="s">
        <v>560</v>
      </c>
      <c r="K173" s="1842"/>
      <c r="L173" s="1842"/>
      <c r="M173" s="1842"/>
      <c r="N173" s="1842"/>
      <c r="O173" s="1842"/>
      <c r="P173" s="1842"/>
      <c r="Q173" s="1842"/>
      <c r="R173" s="1842"/>
      <c r="S173" s="1842"/>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2" t="s">
        <v>119</v>
      </c>
      <c r="V174" s="1662"/>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6">
        <v>22</v>
      </c>
      <c r="V175" s="1836"/>
      <c r="W175" s="4" t="s">
        <v>258</v>
      </c>
      <c r="X175" s="1845">
        <v>7</v>
      </c>
      <c r="Y175" s="1845"/>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2" t="s">
        <v>528</v>
      </c>
      <c r="V176" s="1662"/>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7"/>
      <c r="K178" s="1987"/>
      <c r="L178" s="758" t="s">
        <v>258</v>
      </c>
      <c r="M178" s="1852"/>
      <c r="N178" s="1852"/>
      <c r="O178" s="579"/>
      <c r="P178" s="579"/>
      <c r="Q178" s="579"/>
      <c r="R178" s="579"/>
      <c r="U178" s="720" t="s">
        <v>1334</v>
      </c>
      <c r="V178" s="579"/>
      <c r="W178" s="759"/>
      <c r="X178" s="759"/>
      <c r="Y178" s="759"/>
      <c r="Z178" s="759"/>
      <c r="AA178" s="759"/>
      <c r="AB178" s="759"/>
      <c r="AD178" s="1988"/>
      <c r="AE178" s="1988"/>
      <c r="AF178" s="1988"/>
      <c r="AG178" s="1988"/>
      <c r="AH178" s="1988"/>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62" t="s">
        <v>528</v>
      </c>
      <c r="Z180" s="1839"/>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30" t="str">
        <f>H17</f>
        <v xml:space="preserve">La Joya Commons </v>
      </c>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1830"/>
      <c r="AF184" s="35"/>
      <c r="AH184" s="35"/>
      <c r="AJ184" s="3"/>
      <c r="AK184" s="3"/>
      <c r="AL184" s="3"/>
      <c r="BC184" s="35" t="s">
        <v>131</v>
      </c>
      <c r="BN184" s="47" t="s">
        <v>631</v>
      </c>
      <c r="BT184" s="16" t="s">
        <v>454</v>
      </c>
    </row>
    <row r="185" spans="1:72" ht="12.75">
      <c r="A185" s="35"/>
      <c r="C185" s="58"/>
      <c r="D185" s="35" t="s">
        <v>475</v>
      </c>
      <c r="E185" s="35"/>
      <c r="F185" s="35"/>
      <c r="G185" s="35"/>
      <c r="H185" s="35"/>
      <c r="I185" s="1656" t="s">
        <v>2349</v>
      </c>
      <c r="J185" s="1657"/>
      <c r="K185" s="1657"/>
      <c r="L185" s="1657"/>
      <c r="M185" s="1657"/>
      <c r="N185" s="1657"/>
      <c r="O185" s="1657"/>
      <c r="P185" s="1657"/>
      <c r="Q185" s="1657"/>
      <c r="R185" s="1657"/>
      <c r="S185" s="1657"/>
      <c r="T185" s="1657"/>
      <c r="U185" s="1657"/>
      <c r="V185" s="1657"/>
      <c r="W185" s="1657"/>
      <c r="X185" s="1657"/>
      <c r="Y185" s="1657"/>
      <c r="Z185" s="1657"/>
      <c r="AA185" s="1657"/>
      <c r="AB185" s="1657"/>
      <c r="AC185" s="1657"/>
      <c r="AD185" s="1657"/>
      <c r="AE185" s="1657"/>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9"/>
      <c r="F187" s="1989"/>
      <c r="G187" s="1989"/>
      <c r="H187" s="1989"/>
      <c r="I187" s="1989"/>
      <c r="J187" s="1989"/>
      <c r="K187" s="1989"/>
      <c r="L187" s="1989"/>
      <c r="M187" s="1989"/>
      <c r="N187" s="1989"/>
      <c r="O187" s="1989"/>
      <c r="P187" s="1989"/>
      <c r="Q187" s="1989"/>
      <c r="R187" s="1989"/>
      <c r="S187" s="1989"/>
      <c r="T187" s="1989"/>
      <c r="U187" s="1989"/>
      <c r="V187" s="1989"/>
      <c r="W187" s="1989"/>
      <c r="X187" s="1989"/>
      <c r="Y187" s="1989"/>
      <c r="Z187" s="1989"/>
      <c r="AA187" s="1989"/>
      <c r="AB187" s="1989"/>
      <c r="AC187" s="1989"/>
      <c r="AD187" s="1989"/>
      <c r="AE187" s="1989"/>
      <c r="AF187" s="35"/>
      <c r="AH187" s="35"/>
      <c r="AJ187" s="3"/>
      <c r="AK187" s="3"/>
      <c r="AL187" s="3"/>
      <c r="BN187" s="47" t="s">
        <v>634</v>
      </c>
      <c r="BT187" s="16" t="s">
        <v>915</v>
      </c>
    </row>
    <row r="188" spans="1:72" ht="12.75">
      <c r="A188" s="35"/>
      <c r="C188" s="58"/>
      <c r="D188" s="35"/>
      <c r="E188" s="1990"/>
      <c r="F188" s="1990"/>
      <c r="G188" s="1990"/>
      <c r="H188" s="1990"/>
      <c r="I188" s="1990"/>
      <c r="J188" s="1990"/>
      <c r="K188" s="1990"/>
      <c r="L188" s="1990"/>
      <c r="M188" s="1990"/>
      <c r="N188" s="1990"/>
      <c r="O188" s="1990"/>
      <c r="P188" s="1990"/>
      <c r="Q188" s="1990"/>
      <c r="R188" s="1990"/>
      <c r="S188" s="1990"/>
      <c r="T188" s="1990"/>
      <c r="U188" s="1990"/>
      <c r="V188" s="1990"/>
      <c r="W188" s="1990"/>
      <c r="X188" s="1990"/>
      <c r="Y188" s="1990"/>
      <c r="Z188" s="1990"/>
      <c r="AA188" s="1990"/>
      <c r="AB188" s="1990"/>
      <c r="AC188" s="1990"/>
      <c r="AD188" s="1990"/>
      <c r="AE188" s="1990"/>
      <c r="AF188" s="35"/>
      <c r="AH188" s="35"/>
      <c r="AJ188" s="3"/>
      <c r="AK188" s="3"/>
      <c r="AL188" s="3"/>
      <c r="BN188" s="47" t="s">
        <v>636</v>
      </c>
      <c r="BT188" s="16" t="s">
        <v>916</v>
      </c>
    </row>
    <row r="189" spans="1:72" ht="12.75">
      <c r="A189" s="35"/>
      <c r="C189" s="58"/>
      <c r="D189" s="35" t="s">
        <v>476</v>
      </c>
      <c r="E189" s="35"/>
      <c r="I189" s="1666" t="s">
        <v>2345</v>
      </c>
      <c r="J189" s="1665"/>
      <c r="K189" s="1665"/>
      <c r="L189" s="1665"/>
      <c r="M189" s="1665"/>
      <c r="N189" s="1665"/>
      <c r="O189" s="1665"/>
      <c r="P189" s="1665"/>
      <c r="Q189" s="35" t="s">
        <v>478</v>
      </c>
      <c r="T189" s="1665" t="s">
        <v>436</v>
      </c>
      <c r="U189" s="1665"/>
      <c r="V189" s="1665"/>
      <c r="W189" s="1665"/>
      <c r="X189" s="1665"/>
      <c r="Y189" s="1665"/>
      <c r="Z189" s="1665"/>
      <c r="AA189" s="1665"/>
      <c r="AB189" s="1665"/>
      <c r="AC189" s="1665"/>
      <c r="AD189" s="1665"/>
      <c r="AE189" s="1665"/>
      <c r="AH189" s="35"/>
      <c r="AJ189" s="3"/>
      <c r="AK189" s="3"/>
      <c r="AL189" s="3"/>
      <c r="BC189" s="16" t="s">
        <v>86</v>
      </c>
      <c r="BH189" s="72" t="s">
        <v>135</v>
      </c>
      <c r="BN189" s="47" t="s">
        <v>637</v>
      </c>
      <c r="BT189" s="16" t="s">
        <v>120</v>
      </c>
    </row>
    <row r="190" spans="1:72" ht="12.75">
      <c r="A190" s="35"/>
      <c r="C190" s="59"/>
      <c r="D190" s="35" t="s">
        <v>479</v>
      </c>
      <c r="E190" s="35"/>
      <c r="F190" s="35"/>
      <c r="G190" s="35"/>
      <c r="I190" s="1657">
        <v>93622</v>
      </c>
      <c r="J190" s="1657"/>
      <c r="K190" s="1657"/>
      <c r="L190" s="1657"/>
      <c r="M190" s="1657"/>
      <c r="N190" s="1657"/>
      <c r="O190" s="35" t="s">
        <v>481</v>
      </c>
      <c r="P190" s="35"/>
      <c r="Q190" s="35"/>
      <c r="R190" s="35"/>
      <c r="S190" s="35"/>
      <c r="T190" s="1837">
        <v>84.01</v>
      </c>
      <c r="U190" s="1837"/>
      <c r="V190" s="1837"/>
      <c r="W190" s="1837"/>
      <c r="X190" s="1837"/>
      <c r="Y190" s="1837"/>
      <c r="Z190" s="1837"/>
      <c r="AA190" s="1837"/>
      <c r="AB190" s="1837"/>
      <c r="AC190" s="1837"/>
      <c r="AD190" s="1837"/>
      <c r="AE190" s="1837"/>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9" t="s">
        <v>2350</v>
      </c>
      <c r="O191" s="1989"/>
      <c r="P191" s="1989"/>
      <c r="Q191" s="1989"/>
      <c r="R191" s="1989"/>
      <c r="S191" s="1989"/>
      <c r="T191" s="1989"/>
      <c r="U191" s="1989"/>
      <c r="V191" s="1989"/>
      <c r="W191" s="1989"/>
      <c r="X191" s="1989"/>
      <c r="Y191" s="1989"/>
      <c r="Z191" s="1989"/>
      <c r="AA191" s="1989"/>
      <c r="AB191" s="1989"/>
      <c r="AC191" s="1989"/>
      <c r="AD191" s="1989"/>
      <c r="AE191" s="1989"/>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90"/>
      <c r="O192" s="1990"/>
      <c r="P192" s="1990"/>
      <c r="Q192" s="1990"/>
      <c r="R192" s="1990"/>
      <c r="S192" s="1990"/>
      <c r="T192" s="1990"/>
      <c r="U192" s="1990"/>
      <c r="V192" s="1990"/>
      <c r="W192" s="1990"/>
      <c r="X192" s="1990"/>
      <c r="Y192" s="1990"/>
      <c r="Z192" s="1990"/>
      <c r="AA192" s="1990"/>
      <c r="AB192" s="1990"/>
      <c r="AC192" s="1990"/>
      <c r="AD192" s="1990"/>
      <c r="AE192" s="1990"/>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2" t="s">
        <v>528</v>
      </c>
      <c r="U193" s="1662"/>
      <c r="W193" s="72" t="s">
        <v>2085</v>
      </c>
      <c r="AA193" s="1834"/>
      <c r="AB193" s="1834"/>
      <c r="AC193" s="1834"/>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5" t="s">
        <v>528</v>
      </c>
      <c r="U194" s="1715"/>
      <c r="W194" s="35" t="s">
        <v>68</v>
      </c>
      <c r="X194" s="35"/>
      <c r="Y194" s="35"/>
      <c r="Z194" s="35"/>
      <c r="AA194" s="35"/>
      <c r="AB194" s="35"/>
      <c r="AC194" s="35"/>
      <c r="AD194" s="35"/>
      <c r="AE194" s="35"/>
      <c r="AF194" s="35"/>
      <c r="AG194" s="35"/>
      <c r="AH194" s="35"/>
      <c r="AI194" s="1662" t="s">
        <v>528</v>
      </c>
      <c r="AJ194" s="1662"/>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5" t="s">
        <v>528</v>
      </c>
      <c r="U195" s="1715"/>
      <c r="X195" s="1308"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5" t="s">
        <v>528</v>
      </c>
      <c r="U196" s="1715"/>
      <c r="W196" s="3"/>
      <c r="X196" s="3"/>
      <c r="Y196" s="3"/>
      <c r="Z196" s="3"/>
      <c r="AA196" s="3"/>
      <c r="AB196" s="3"/>
      <c r="AC196" s="3"/>
      <c r="AD196" s="3"/>
      <c r="AE196" s="3"/>
      <c r="AF196" s="3"/>
      <c r="AG196" s="3"/>
      <c r="AH196" s="3"/>
      <c r="AI196" s="3"/>
      <c r="AJ196" s="3"/>
      <c r="AK196" s="1833"/>
      <c r="AL196" s="1833"/>
      <c r="AX196" s="8" t="s">
        <v>1245</v>
      </c>
      <c r="BN196" s="47" t="s">
        <v>819</v>
      </c>
      <c r="BT196" s="16" t="s">
        <v>127</v>
      </c>
    </row>
    <row r="197" spans="1:73" ht="12.75">
      <c r="A197" s="35"/>
      <c r="C197" s="59"/>
      <c r="D197" s="72" t="s">
        <v>2086</v>
      </c>
      <c r="T197" s="1662" t="s">
        <v>528</v>
      </c>
      <c r="U197" s="1662"/>
      <c r="AJ197" s="3"/>
      <c r="AK197" s="3"/>
      <c r="AL197" s="3"/>
      <c r="AX197" s="8" t="s">
        <v>1246</v>
      </c>
      <c r="BC197" s="16" t="s">
        <v>86</v>
      </c>
      <c r="BN197" s="47" t="s">
        <v>820</v>
      </c>
      <c r="BT197" s="16" t="s">
        <v>128</v>
      </c>
    </row>
    <row r="198" spans="1:73" ht="12.75">
      <c r="A198" s="35"/>
      <c r="C198" s="59"/>
      <c r="D198" s="1070" t="s">
        <v>2116</v>
      </c>
      <c r="W198" s="1840" t="s">
        <v>528</v>
      </c>
      <c r="X198" s="1662"/>
      <c r="AG198" s="35"/>
      <c r="AH198" s="3"/>
      <c r="AI198" s="3"/>
      <c r="AJ198" s="3"/>
      <c r="AK198" s="3"/>
      <c r="AL198" s="3"/>
      <c r="AX198" s="8" t="s">
        <v>1247</v>
      </c>
      <c r="BC198" s="623" t="s">
        <v>1191</v>
      </c>
      <c r="BN198" s="47" t="s">
        <v>821</v>
      </c>
      <c r="BT198" s="16" t="s">
        <v>877</v>
      </c>
    </row>
    <row r="199" spans="1:73" ht="12.75">
      <c r="A199" s="35"/>
      <c r="C199" s="59"/>
      <c r="D199" s="1070" t="s">
        <v>2249</v>
      </c>
      <c r="L199" s="1457"/>
      <c r="M199" s="1457"/>
      <c r="N199" s="1457"/>
      <c r="O199" s="1457"/>
      <c r="P199" s="1457"/>
      <c r="Q199" s="1457"/>
      <c r="R199" s="1832" t="s">
        <v>2244</v>
      </c>
      <c r="S199" s="1832"/>
      <c r="T199" s="1832"/>
      <c r="U199" s="1832"/>
      <c r="V199" s="1832"/>
      <c r="W199" s="1832"/>
      <c r="X199" s="1832"/>
      <c r="Y199" s="1832"/>
      <c r="Z199" s="1832"/>
      <c r="AA199" s="1832"/>
      <c r="AB199" s="183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1" t="s">
        <v>720</v>
      </c>
      <c r="BO200" s="65"/>
      <c r="BP200" s="68"/>
      <c r="BQ200" s="68"/>
      <c r="BR200" s="68"/>
      <c r="BS200" s="68"/>
      <c r="BT200" s="68" t="s">
        <v>879</v>
      </c>
    </row>
    <row r="201" spans="1:73" ht="12.75" customHeight="1">
      <c r="A201" s="35"/>
      <c r="C201" s="59"/>
      <c r="G201" s="1456"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30" t="str">
        <f>IF(AND(M25&gt;0,M27&gt;0),"Federal and State","Federal Only")</f>
        <v>Federal and State</v>
      </c>
      <c r="E203" s="1830"/>
      <c r="F203" s="1830"/>
      <c r="G203" s="1830"/>
      <c r="H203" s="1830"/>
      <c r="I203" s="1830"/>
      <c r="J203" s="1830"/>
      <c r="K203" s="1830"/>
      <c r="L203" s="1830"/>
      <c r="M203" s="1830"/>
      <c r="P203" s="1993">
        <f>M25</f>
        <v>2500000</v>
      </c>
      <c r="Q203" s="1993"/>
      <c r="R203" s="1993"/>
      <c r="S203" s="1993"/>
      <c r="T203" s="1993"/>
      <c r="U203" s="1993"/>
      <c r="V203" s="35"/>
      <c r="W203" s="1993">
        <f>M27</f>
        <v>8544304</v>
      </c>
      <c r="X203" s="1993"/>
      <c r="Y203" s="1993"/>
      <c r="Z203" s="1993"/>
      <c r="AA203" s="1993"/>
      <c r="AB203" s="1993"/>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81" t="s">
        <v>191</v>
      </c>
      <c r="Q204" s="1981"/>
      <c r="R204" s="1981"/>
      <c r="S204" s="1981"/>
      <c r="T204" s="1981"/>
      <c r="U204" s="1981"/>
      <c r="V204" s="60"/>
      <c r="W204" s="1981" t="s">
        <v>192</v>
      </c>
      <c r="X204" s="1981"/>
      <c r="Y204" s="1981"/>
      <c r="Z204" s="1981"/>
      <c r="AA204" s="1981"/>
      <c r="AB204" s="1981"/>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0"/>
      <c r="Y207" s="1484"/>
      <c r="Z207" s="1321"/>
      <c r="AA207" s="1321"/>
      <c r="AB207" s="1321"/>
      <c r="AC207" s="1321"/>
      <c r="AD207" s="1321"/>
      <c r="AE207" s="1321"/>
      <c r="AF207" s="1321"/>
      <c r="AG207" s="1321"/>
      <c r="AH207" s="1321"/>
      <c r="AI207" s="1321"/>
      <c r="AJ207" s="1321"/>
      <c r="AK207" s="1322"/>
      <c r="AL207" s="3"/>
      <c r="AX207" s="16" t="s">
        <v>2241</v>
      </c>
      <c r="BC207" s="272" t="s">
        <v>1924</v>
      </c>
      <c r="BN207" s="47" t="s">
        <v>1</v>
      </c>
      <c r="BT207" s="69" t="s">
        <v>885</v>
      </c>
    </row>
    <row r="208" spans="1:73" ht="12.75">
      <c r="A208" s="35"/>
      <c r="C208" s="58"/>
      <c r="D208" s="1663" t="s">
        <v>2351</v>
      </c>
      <c r="E208" s="1663"/>
      <c r="F208" s="1663"/>
      <c r="G208" s="1663"/>
      <c r="H208" s="1663"/>
      <c r="I208" s="1663"/>
      <c r="J208" s="1663"/>
      <c r="K208" s="1663"/>
      <c r="L208" s="1663"/>
      <c r="M208" s="1663"/>
      <c r="N208" s="35"/>
      <c r="O208" s="35"/>
      <c r="P208" s="35"/>
      <c r="Q208" s="35"/>
      <c r="R208" s="35"/>
      <c r="S208" s="35"/>
      <c r="T208" s="35"/>
      <c r="U208" s="35"/>
      <c r="V208" s="35"/>
      <c r="W208" s="35"/>
      <c r="X208" s="1320"/>
      <c r="Y208" s="1485"/>
      <c r="Z208" s="1321"/>
      <c r="AA208" s="1321"/>
      <c r="AB208" s="1321"/>
      <c r="AC208" s="1321"/>
      <c r="AD208" s="1321"/>
      <c r="AE208" s="1321"/>
      <c r="AF208" s="1321"/>
      <c r="AG208" s="1321"/>
      <c r="AH208" s="1321"/>
      <c r="AI208" s="1321"/>
      <c r="AJ208" s="1321"/>
      <c r="AK208" s="1322"/>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6"/>
      <c r="Z209" s="1321"/>
      <c r="AA209" s="1321"/>
      <c r="AB209" s="1321"/>
      <c r="AC209" s="1321"/>
      <c r="AD209" s="1321"/>
      <c r="AE209" s="1321"/>
      <c r="AF209" s="1321"/>
      <c r="AG209" s="1321"/>
      <c r="AH209" s="1321"/>
      <c r="AI209" s="1321"/>
      <c r="AJ209" s="1321"/>
      <c r="AK209" s="1322"/>
      <c r="AL209" s="3"/>
      <c r="AX209" s="16" t="s">
        <v>2243</v>
      </c>
      <c r="BC209" s="272" t="s">
        <v>81</v>
      </c>
      <c r="BN209" s="47" t="s">
        <v>3</v>
      </c>
      <c r="BT209" s="69" t="s">
        <v>887</v>
      </c>
    </row>
    <row r="210" spans="1:72" ht="12.75">
      <c r="A210" s="63" t="s">
        <v>134</v>
      </c>
      <c r="C210" s="63" t="s">
        <v>1242</v>
      </c>
      <c r="X210" s="1320"/>
      <c r="Y210" s="1487"/>
      <c r="Z210" s="1321"/>
      <c r="AA210" s="1321"/>
      <c r="AB210" s="1321"/>
      <c r="AC210" s="1321"/>
      <c r="AD210" s="1321"/>
      <c r="AE210" s="1321"/>
      <c r="AF210" s="1321"/>
      <c r="AG210" s="1321"/>
      <c r="AH210" s="1321"/>
      <c r="AI210" s="1321"/>
      <c r="AJ210" s="1321"/>
      <c r="AK210" s="1322"/>
      <c r="AL210" s="3"/>
      <c r="AX210" s="16" t="s">
        <v>2244</v>
      </c>
      <c r="BN210" s="47" t="s">
        <v>4</v>
      </c>
      <c r="BT210" s="69" t="s">
        <v>888</v>
      </c>
    </row>
    <row r="211" spans="1:72" ht="12.75">
      <c r="C211" s="58"/>
      <c r="D211" s="1663" t="s">
        <v>1246</v>
      </c>
      <c r="E211" s="1663"/>
      <c r="F211" s="1663"/>
      <c r="G211" s="1663"/>
      <c r="H211" s="1663"/>
      <c r="I211" s="1663"/>
      <c r="J211" s="1663"/>
      <c r="K211" s="1663"/>
      <c r="L211" s="1663"/>
      <c r="M211" s="1663"/>
      <c r="N211" s="1663"/>
      <c r="O211" s="1663"/>
      <c r="P211" s="1663"/>
      <c r="X211" s="1320"/>
      <c r="Y211" s="1838" t="s">
        <v>528</v>
      </c>
      <c r="Z211" s="1838"/>
      <c r="AA211" s="1321"/>
      <c r="AB211" s="1321"/>
      <c r="AC211" s="1321"/>
      <c r="AD211" s="1321"/>
      <c r="AE211" s="1321"/>
      <c r="AF211" s="1321"/>
      <c r="AG211" s="1321"/>
      <c r="AH211" s="1321"/>
      <c r="AI211" s="1321"/>
      <c r="AJ211" s="1321"/>
      <c r="AK211" s="1322"/>
      <c r="AL211" s="3"/>
      <c r="AX211" s="16" t="s">
        <v>2245</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63" t="s">
        <v>725</v>
      </c>
      <c r="E214" s="1663"/>
      <c r="F214" s="1663"/>
      <c r="G214" s="1663"/>
      <c r="H214" s="1663"/>
      <c r="I214" s="1663"/>
      <c r="J214" s="1663"/>
      <c r="K214" s="1663"/>
      <c r="L214" s="1663"/>
      <c r="M214" s="1663"/>
      <c r="N214" s="1663"/>
      <c r="O214" s="1663"/>
      <c r="P214" s="1663"/>
      <c r="Q214" s="1663"/>
      <c r="R214" s="1663"/>
      <c r="S214" s="1663"/>
      <c r="T214" s="1663"/>
      <c r="U214" s="1663"/>
      <c r="V214" s="1663"/>
      <c r="W214" s="1663"/>
      <c r="X214" s="1663"/>
      <c r="Y214" s="1663"/>
      <c r="Z214" s="1663"/>
      <c r="AG214" s="3"/>
      <c r="AJ214" s="3"/>
      <c r="AK214" s="3"/>
      <c r="AL214" s="3"/>
      <c r="BC214" s="16" t="s">
        <v>692</v>
      </c>
      <c r="BN214" s="47" t="s">
        <v>489</v>
      </c>
      <c r="BT214" s="69" t="s">
        <v>891</v>
      </c>
    </row>
    <row r="215" spans="1:72" ht="12.75">
      <c r="D215" s="64"/>
      <c r="E215" s="8" t="s">
        <v>1562</v>
      </c>
      <c r="AE215" s="1991">
        <v>0</v>
      </c>
      <c r="AF215" s="1991"/>
      <c r="AG215" s="3"/>
      <c r="AJ215" s="3"/>
      <c r="AK215" s="3"/>
      <c r="AL215" s="3"/>
      <c r="BC215" s="16" t="s">
        <v>689</v>
      </c>
    </row>
    <row r="216" spans="1:72" ht="12.75" customHeight="1">
      <c r="D216" s="64"/>
      <c r="E216" s="8" t="s">
        <v>1560</v>
      </c>
      <c r="AG216" s="3"/>
      <c r="AJ216" s="3"/>
      <c r="AK216" s="3"/>
      <c r="AL216" s="3"/>
      <c r="BC216" s="16" t="s">
        <v>807</v>
      </c>
    </row>
    <row r="217" spans="1:72" ht="12.75">
      <c r="E217" s="1998" t="s">
        <v>135</v>
      </c>
      <c r="F217" s="1990"/>
      <c r="G217" s="1990"/>
      <c r="H217" s="1990"/>
      <c r="I217" s="1990"/>
      <c r="J217" s="1990"/>
      <c r="K217" s="1990"/>
      <c r="L217" s="1990"/>
      <c r="M217" s="1990"/>
      <c r="N217" s="1990"/>
      <c r="O217" s="1990"/>
      <c r="P217" s="1990"/>
      <c r="Q217" s="1990"/>
      <c r="R217" s="1990"/>
      <c r="S217" s="1990"/>
      <c r="T217" s="1990"/>
      <c r="U217" s="1990"/>
      <c r="V217" s="1990"/>
      <c r="W217" s="1990"/>
      <c r="X217" s="1990"/>
      <c r="Y217" s="1990"/>
      <c r="Z217" s="1990"/>
      <c r="AA217" s="83"/>
      <c r="AB217" s="83"/>
      <c r="AC217" s="83"/>
      <c r="AD217" s="83"/>
      <c r="AE217" s="83"/>
      <c r="AF217" s="83"/>
      <c r="AG217" s="3"/>
      <c r="AJ217" s="3"/>
      <c r="AK217" s="3"/>
      <c r="AL217" s="3"/>
      <c r="BC217" s="16" t="s">
        <v>690</v>
      </c>
    </row>
    <row r="218" spans="1:72" ht="12.75">
      <c r="E218" s="72" t="s">
        <v>2171</v>
      </c>
      <c r="AA218" s="83"/>
      <c r="AC218" s="1829"/>
      <c r="AD218" s="1829"/>
      <c r="AE218" s="1829"/>
      <c r="AF218" s="1829"/>
      <c r="AG218" s="1829"/>
      <c r="AH218" s="1829"/>
      <c r="AI218" s="1829"/>
      <c r="AJ218" s="1829"/>
      <c r="AK218" s="1829"/>
      <c r="AL218" s="1829"/>
      <c r="AM218" s="1829"/>
      <c r="BC218" s="16" t="s">
        <v>691</v>
      </c>
      <c r="BI218" s="67"/>
    </row>
    <row r="219" spans="1:72" ht="12.75" customHeight="1">
      <c r="E219" s="72" t="s">
        <v>2172</v>
      </c>
      <c r="AA219" s="83"/>
      <c r="AC219" s="1829"/>
      <c r="AD219" s="1829"/>
      <c r="AE219" s="1829"/>
      <c r="AF219" s="1829"/>
      <c r="AG219" s="1829"/>
      <c r="AH219" s="1829"/>
      <c r="AI219" s="1829"/>
      <c r="AJ219" s="1829"/>
      <c r="AK219" s="1829"/>
      <c r="AL219" s="1829"/>
      <c r="AM219" s="1829"/>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6" t="s">
        <v>2283</v>
      </c>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1666"/>
      <c r="AD223" s="1666"/>
      <c r="AE223" s="1666"/>
      <c r="AF223" s="1666"/>
      <c r="AG223" s="1666"/>
      <c r="AH223" s="1666"/>
      <c r="AI223" s="1666"/>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2">
        <v>21</v>
      </c>
      <c r="P225" s="1662"/>
    </row>
    <row r="226" spans="1:59" ht="12.75" customHeight="1">
      <c r="D226" s="35" t="s">
        <v>615</v>
      </c>
      <c r="E226" s="35"/>
      <c r="F226" s="35"/>
      <c r="G226" s="35"/>
      <c r="H226" s="35"/>
      <c r="I226" s="35"/>
      <c r="J226" s="35"/>
      <c r="K226" s="35"/>
      <c r="L226" s="35"/>
      <c r="M226" s="35"/>
      <c r="N226" s="35"/>
      <c r="O226" s="1662">
        <v>31</v>
      </c>
      <c r="P226" s="1662"/>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2">
        <v>12</v>
      </c>
      <c r="P227" s="1662"/>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1668" t="s">
        <v>541</v>
      </c>
      <c r="B231" s="1668"/>
      <c r="C231" s="1668"/>
      <c r="D231" s="1668"/>
      <c r="E231" s="1668"/>
      <c r="F231" s="1668"/>
      <c r="G231" s="1668"/>
      <c r="H231" s="1668"/>
      <c r="I231" s="1668"/>
      <c r="J231" s="1668"/>
      <c r="K231" s="1668"/>
      <c r="L231" s="1668"/>
      <c r="M231" s="1668"/>
      <c r="N231" s="1668"/>
      <c r="O231" s="1668"/>
      <c r="P231" s="1668"/>
      <c r="Q231" s="1668"/>
      <c r="R231" s="1668"/>
      <c r="S231" s="1668"/>
      <c r="T231" s="1668"/>
      <c r="U231" s="1668"/>
      <c r="V231" s="1668"/>
      <c r="W231" s="1668"/>
      <c r="X231" s="1668"/>
      <c r="Y231" s="1668"/>
      <c r="Z231" s="1668"/>
      <c r="AA231" s="1668"/>
      <c r="AB231" s="1668"/>
      <c r="AC231" s="1668"/>
      <c r="AD231" s="1668"/>
      <c r="AE231" s="1668"/>
      <c r="AF231" s="1668"/>
      <c r="AG231" s="1668"/>
      <c r="AH231" s="1668"/>
      <c r="AI231" s="1668"/>
      <c r="AJ231" s="1668"/>
      <c r="AK231" s="1668"/>
      <c r="AL231" s="1668"/>
    </row>
    <row r="232" spans="1:59" ht="13.5" thickBot="1">
      <c r="A232" s="1669"/>
      <c r="B232" s="1669"/>
      <c r="C232" s="1669"/>
      <c r="D232" s="1669"/>
      <c r="E232" s="1669"/>
      <c r="F232" s="1669"/>
      <c r="G232" s="1669"/>
      <c r="H232" s="1669"/>
      <c r="I232" s="1669"/>
      <c r="J232" s="1669"/>
      <c r="K232" s="1669"/>
      <c r="L232" s="1669"/>
      <c r="M232" s="1669"/>
      <c r="N232" s="1669"/>
      <c r="O232" s="1669"/>
      <c r="P232" s="1669"/>
      <c r="Q232" s="1669"/>
      <c r="R232" s="1669"/>
      <c r="S232" s="1669"/>
      <c r="T232" s="1669"/>
      <c r="U232" s="1669"/>
      <c r="V232" s="1669"/>
      <c r="W232" s="1669"/>
      <c r="X232" s="1669"/>
      <c r="Y232" s="1669"/>
      <c r="Z232" s="1669"/>
      <c r="AA232" s="1669"/>
      <c r="AB232" s="1669"/>
      <c r="AC232" s="1669"/>
      <c r="AD232" s="1669"/>
      <c r="AE232" s="1669"/>
      <c r="AF232" s="1669"/>
      <c r="AG232" s="1669"/>
      <c r="AH232" s="1669"/>
      <c r="AI232" s="1669"/>
      <c r="AJ232" s="1669"/>
      <c r="AK232" s="1669"/>
      <c r="AL232" s="1669"/>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80" t="str">
        <f>H15</f>
        <v xml:space="preserve">Firebaugh La Joya Commons, LP </v>
      </c>
      <c r="N235" s="1980"/>
      <c r="O235" s="1980"/>
      <c r="P235" s="1980"/>
      <c r="Q235" s="1980"/>
      <c r="R235" s="1980"/>
      <c r="S235" s="1980"/>
      <c r="T235" s="1980"/>
      <c r="U235" s="1980"/>
      <c r="V235" s="1980"/>
      <c r="W235" s="1980"/>
      <c r="X235" s="1980"/>
      <c r="Y235" s="1980"/>
      <c r="Z235" s="1980"/>
      <c r="AA235" s="1980"/>
      <c r="AB235" s="1980"/>
      <c r="AC235" s="1980"/>
      <c r="AD235" s="1980"/>
      <c r="AE235" s="1980"/>
      <c r="AF235" s="1980"/>
      <c r="AG235" s="1980"/>
      <c r="AH235" s="1980"/>
      <c r="AI235" s="1980"/>
      <c r="AJ235" s="1980"/>
      <c r="AK235" s="1980"/>
      <c r="BB235" s="62"/>
      <c r="BC235" s="35"/>
      <c r="BD235" s="35"/>
      <c r="BE235" s="35"/>
      <c r="BF235" s="35"/>
      <c r="BG235" s="71"/>
    </row>
    <row r="236" spans="1:59" ht="12.75" customHeight="1">
      <c r="D236" s="71" t="s">
        <v>413</v>
      </c>
      <c r="E236" s="71"/>
      <c r="F236" s="71"/>
      <c r="G236" s="71"/>
      <c r="H236" s="71"/>
      <c r="I236" s="71"/>
      <c r="J236" s="71"/>
      <c r="K236" s="8"/>
      <c r="M236" s="1666" t="s">
        <v>2352</v>
      </c>
      <c r="N236" s="1663"/>
      <c r="O236" s="1663"/>
      <c r="P236" s="1663"/>
      <c r="Q236" s="1663"/>
      <c r="R236" s="1663"/>
      <c r="S236" s="1663"/>
      <c r="T236" s="1663"/>
      <c r="U236" s="1663"/>
      <c r="V236" s="1663"/>
      <c r="W236" s="1663"/>
      <c r="X236" s="1663"/>
      <c r="Y236" s="1663"/>
      <c r="Z236" s="1663"/>
      <c r="AA236" s="1663"/>
      <c r="AB236" s="1663"/>
      <c r="AC236" s="1663"/>
      <c r="AD236" s="1663"/>
      <c r="AE236" s="1663"/>
      <c r="AM236" s="72"/>
      <c r="AN236" s="72"/>
      <c r="BB236" s="16" t="s">
        <v>699</v>
      </c>
      <c r="BG236" s="624">
        <f>IF(AND(AND($M$251="nonprofit",$M$259="nonprofit",$M$267="nonprofit")),1,0)</f>
        <v>0</v>
      </c>
    </row>
    <row r="237" spans="1:59" ht="12.75">
      <c r="D237" s="71" t="s">
        <v>476</v>
      </c>
      <c r="E237" s="71"/>
      <c r="M237" s="1666" t="s">
        <v>2353</v>
      </c>
      <c r="N237" s="1663"/>
      <c r="O237" s="1663"/>
      <c r="P237" s="1663"/>
      <c r="Q237" s="1663"/>
      <c r="R237" s="1663"/>
      <c r="S237" s="1663"/>
      <c r="T237" s="1663"/>
      <c r="V237" s="73" t="s">
        <v>414</v>
      </c>
      <c r="W237" s="1656" t="s">
        <v>2354</v>
      </c>
      <c r="X237" s="1667"/>
      <c r="Y237" s="71" t="s">
        <v>479</v>
      </c>
      <c r="AC237" s="1663">
        <v>93721</v>
      </c>
      <c r="AD237" s="1663"/>
      <c r="AE237" s="1663"/>
      <c r="AN237" s="72"/>
      <c r="BB237" s="16" t="s">
        <v>699</v>
      </c>
      <c r="BG237" s="624">
        <f>IF(AND(AND($M$251="nonprofit",$M$259="nonprofit",$M$267="(select one)")),1,0)</f>
        <v>0</v>
      </c>
    </row>
    <row r="238" spans="1:59" ht="12.75">
      <c r="D238" s="74" t="s">
        <v>415</v>
      </c>
      <c r="E238" s="8"/>
      <c r="F238" s="8"/>
      <c r="G238" s="8"/>
      <c r="H238" s="8"/>
      <c r="I238" s="8"/>
      <c r="J238" s="8"/>
      <c r="K238" s="39"/>
      <c r="M238" s="1666" t="s">
        <v>2340</v>
      </c>
      <c r="N238" s="1663"/>
      <c r="O238" s="1663"/>
      <c r="P238" s="1663"/>
      <c r="Q238" s="1663"/>
      <c r="R238" s="1663"/>
      <c r="S238" s="1663"/>
      <c r="T238" s="1663"/>
      <c r="U238" s="1663"/>
      <c r="V238" s="1663"/>
      <c r="W238" s="1663"/>
      <c r="X238" s="1663"/>
      <c r="Y238" s="1663"/>
      <c r="Z238" s="1663"/>
      <c r="AA238" s="1663"/>
      <c r="AB238" s="1663"/>
      <c r="AC238" s="1663"/>
      <c r="AD238" s="1663"/>
      <c r="AE238" s="1663"/>
      <c r="AI238" s="8"/>
      <c r="AJ238" s="8"/>
      <c r="AK238" s="8"/>
      <c r="AL238" s="8"/>
      <c r="AN238" s="72"/>
      <c r="BB238" s="16" t="s">
        <v>699</v>
      </c>
      <c r="BG238" s="624">
        <f>IF(AND(AND($M$251="nonprofit",$M$259="(select one)",$M$267="(select one)")),1,0)</f>
        <v>0</v>
      </c>
    </row>
    <row r="239" spans="1:59" ht="12.75">
      <c r="D239" s="74" t="s">
        <v>416</v>
      </c>
      <c r="E239" s="8"/>
      <c r="F239" s="8"/>
      <c r="M239" s="1660" t="s">
        <v>2355</v>
      </c>
      <c r="N239" s="1661"/>
      <c r="O239" s="1661"/>
      <c r="P239" s="1661"/>
      <c r="Q239" s="1661"/>
      <c r="R239" s="1661"/>
      <c r="S239" s="8" t="s">
        <v>892</v>
      </c>
      <c r="T239" s="8"/>
      <c r="U239" s="1667"/>
      <c r="V239" s="1667"/>
      <c r="W239" s="1667"/>
      <c r="X239" s="8" t="s">
        <v>417</v>
      </c>
      <c r="Z239" s="1661"/>
      <c r="AA239" s="1661"/>
      <c r="AB239" s="1661"/>
      <c r="AC239" s="1661"/>
      <c r="AD239" s="1661"/>
      <c r="AE239" s="1661"/>
      <c r="AM239" s="72"/>
      <c r="AN239" s="72"/>
      <c r="BB239" s="16" t="s">
        <v>1093</v>
      </c>
      <c r="BG239" s="624">
        <f>IF(AND(AND($M$251="for profit",$M$259="for profit",$M$267="for profit")),3,0)</f>
        <v>0</v>
      </c>
    </row>
    <row r="240" spans="1:59" ht="12.75">
      <c r="D240" s="74" t="s">
        <v>418</v>
      </c>
      <c r="E240" s="8"/>
      <c r="F240" s="8"/>
      <c r="M240" s="1672" t="s">
        <v>2356</v>
      </c>
      <c r="N240" s="1672"/>
      <c r="O240" s="1672"/>
      <c r="P240" s="1672"/>
      <c r="Q240" s="1672"/>
      <c r="R240" s="1672"/>
      <c r="S240" s="1672"/>
      <c r="T240" s="1672"/>
      <c r="U240" s="1672"/>
      <c r="V240" s="1672"/>
      <c r="W240" s="1672"/>
      <c r="X240" s="1672"/>
      <c r="Y240" s="1672"/>
      <c r="Z240" s="1672"/>
      <c r="AA240" s="1672"/>
      <c r="AB240" s="1672"/>
      <c r="AC240" s="1672"/>
      <c r="AD240" s="1672"/>
      <c r="AE240" s="1672"/>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7" t="s">
        <v>690</v>
      </c>
      <c r="N241" s="1657"/>
      <c r="O241" s="1657"/>
      <c r="P241" s="1657"/>
      <c r="Q241" s="1657"/>
      <c r="R241" s="1657"/>
      <c r="S241" s="1657"/>
      <c r="T241" s="1657"/>
      <c r="U241" s="8" t="s">
        <v>1236</v>
      </c>
      <c r="AA241" s="1658" t="s">
        <v>2360</v>
      </c>
      <c r="AB241" s="1659"/>
      <c r="AC241" s="1659"/>
      <c r="AD241" s="1659"/>
      <c r="AE241" s="1659"/>
      <c r="AF241" s="1659"/>
      <c r="AG241" s="1659"/>
      <c r="AH241" s="1659"/>
      <c r="AI241" s="1659"/>
      <c r="AJ241" s="1659"/>
      <c r="AK241" s="1659"/>
      <c r="AL241" s="72"/>
      <c r="AM241" s="8"/>
      <c r="AN241" s="72"/>
      <c r="AO241" s="72"/>
      <c r="BB241" s="16" t="s">
        <v>1093</v>
      </c>
      <c r="BC241" s="35"/>
      <c r="BD241" s="35"/>
      <c r="BE241" s="35"/>
      <c r="BF241" s="35"/>
      <c r="BG241" s="625">
        <f>IF(AND(AND($M$251="for profit",$M$259="(select one)",$M$267="(select one)")),3,0)</f>
        <v>0</v>
      </c>
    </row>
    <row r="242" spans="1:67" ht="12.75">
      <c r="D242" s="16" t="s">
        <v>693</v>
      </c>
      <c r="M242" s="1665"/>
      <c r="N242" s="1665"/>
      <c r="O242" s="1665"/>
      <c r="P242" s="1665"/>
      <c r="Q242" s="1665"/>
      <c r="R242" s="1665"/>
      <c r="S242" s="1665"/>
      <c r="T242" s="1665"/>
      <c r="U242" s="1665"/>
      <c r="V242" s="1665"/>
      <c r="W242" s="1665"/>
      <c r="X242" s="1665"/>
      <c r="Y242" s="1665"/>
      <c r="Z242" s="1665"/>
      <c r="AA242" s="1665"/>
      <c r="AB242" s="1665"/>
      <c r="AC242" s="1665"/>
      <c r="AD242" s="1665"/>
      <c r="AE242" s="1665"/>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31" t="s">
        <v>2536</v>
      </c>
      <c r="N245" s="1831"/>
      <c r="O245" s="1831"/>
      <c r="P245" s="1831"/>
      <c r="Q245" s="1831"/>
      <c r="R245" s="1831"/>
      <c r="S245" s="1831"/>
      <c r="T245" s="1831"/>
      <c r="U245" s="1831"/>
      <c r="V245" s="1831"/>
      <c r="W245" s="1831"/>
      <c r="X245" s="1831"/>
      <c r="Y245" s="1831"/>
      <c r="Z245" s="1831"/>
      <c r="AA245" s="1831"/>
      <c r="AB245" s="1831"/>
      <c r="AC245" s="1831"/>
      <c r="AD245" s="1831"/>
      <c r="AE245" s="1831"/>
      <c r="AF245" s="1670" t="s">
        <v>2535</v>
      </c>
      <c r="AG245" s="1670"/>
      <c r="AH245" s="1670"/>
      <c r="AI245" s="1670"/>
      <c r="AJ245" s="1670"/>
      <c r="AK245" s="1670"/>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66" t="s">
        <v>2352</v>
      </c>
      <c r="N246" s="1663"/>
      <c r="O246" s="1663"/>
      <c r="P246" s="1663"/>
      <c r="Q246" s="1663"/>
      <c r="R246" s="1663"/>
      <c r="S246" s="1663"/>
      <c r="T246" s="1663"/>
      <c r="U246" s="1663"/>
      <c r="V246" s="1663"/>
      <c r="W246" s="1663"/>
      <c r="X246" s="1663"/>
      <c r="Y246" s="1663"/>
      <c r="Z246" s="1663"/>
      <c r="AA246" s="1663"/>
      <c r="AB246" s="1663"/>
      <c r="AC246" s="1663"/>
      <c r="AD246" s="1663"/>
      <c r="AE246" s="1663"/>
      <c r="AL246" s="8"/>
      <c r="AN246" s="72"/>
      <c r="BB246" s="8" t="s">
        <v>500</v>
      </c>
      <c r="BH246" s="16">
        <v>3</v>
      </c>
      <c r="BI246" s="16" t="s">
        <v>698</v>
      </c>
    </row>
    <row r="247" spans="1:67" ht="12.75">
      <c r="A247" s="39"/>
      <c r="B247" s="8"/>
      <c r="C247" s="8"/>
      <c r="D247" s="71" t="s">
        <v>476</v>
      </c>
      <c r="E247" s="71"/>
      <c r="M247" s="1666" t="s">
        <v>2353</v>
      </c>
      <c r="N247" s="1663"/>
      <c r="O247" s="1663"/>
      <c r="P247" s="1663"/>
      <c r="Q247" s="1663"/>
      <c r="R247" s="1663"/>
      <c r="S247" s="1663"/>
      <c r="T247" s="1663"/>
      <c r="V247" s="73" t="s">
        <v>414</v>
      </c>
      <c r="W247" s="1656" t="s">
        <v>2354</v>
      </c>
      <c r="X247" s="1667"/>
      <c r="Y247" s="71" t="s">
        <v>479</v>
      </c>
      <c r="AC247" s="1663">
        <v>93721</v>
      </c>
      <c r="AD247" s="1663"/>
      <c r="AE247" s="1663"/>
      <c r="AN247" s="72"/>
    </row>
    <row r="248" spans="1:67" ht="12.75">
      <c r="A248" s="39"/>
      <c r="B248" s="8"/>
      <c r="C248" s="8"/>
      <c r="D248" s="74" t="s">
        <v>415</v>
      </c>
      <c r="E248" s="8"/>
      <c r="F248" s="8"/>
      <c r="G248" s="8"/>
      <c r="H248" s="8"/>
      <c r="I248" s="8"/>
      <c r="J248" s="8"/>
      <c r="K248" s="8"/>
      <c r="L248" s="39"/>
      <c r="M248" s="1666" t="s">
        <v>2340</v>
      </c>
      <c r="N248" s="1663"/>
      <c r="O248" s="1663"/>
      <c r="P248" s="1663"/>
      <c r="Q248" s="1663"/>
      <c r="R248" s="1663"/>
      <c r="S248" s="1663"/>
      <c r="T248" s="1663"/>
      <c r="U248" s="1663"/>
      <c r="V248" s="1663"/>
      <c r="W248" s="1663"/>
      <c r="X248" s="1663"/>
      <c r="Y248" s="1663"/>
      <c r="Z248" s="1663"/>
      <c r="AA248" s="1663"/>
      <c r="AB248" s="1663"/>
      <c r="AC248" s="1663"/>
      <c r="AD248" s="1663"/>
      <c r="AE248" s="1663"/>
      <c r="AJ248" s="8"/>
      <c r="AK248" s="8"/>
      <c r="AL248" s="8"/>
      <c r="AN248" s="72"/>
    </row>
    <row r="249" spans="1:67" ht="12.75">
      <c r="A249" s="39"/>
      <c r="B249" s="8"/>
      <c r="C249" s="8"/>
      <c r="D249" s="74" t="s">
        <v>416</v>
      </c>
      <c r="E249" s="8"/>
      <c r="F249" s="8"/>
      <c r="M249" s="1660" t="s">
        <v>2355</v>
      </c>
      <c r="N249" s="1661"/>
      <c r="O249" s="1661"/>
      <c r="P249" s="1661"/>
      <c r="Q249" s="1661"/>
      <c r="R249" s="1661"/>
      <c r="S249" s="8" t="s">
        <v>892</v>
      </c>
      <c r="T249" s="8"/>
      <c r="U249" s="1667"/>
      <c r="V249" s="1667"/>
      <c r="W249" s="1667"/>
      <c r="X249" s="8" t="s">
        <v>417</v>
      </c>
      <c r="Z249" s="1661"/>
      <c r="AA249" s="1661"/>
      <c r="AB249" s="1661"/>
      <c r="AC249" s="1661"/>
      <c r="AD249" s="1661"/>
      <c r="AE249" s="1661"/>
      <c r="AM249" s="8"/>
      <c r="AN249" s="72"/>
    </row>
    <row r="250" spans="1:67" ht="12.75">
      <c r="A250" s="39"/>
      <c r="B250" s="8"/>
      <c r="C250" s="8"/>
      <c r="D250" s="74" t="s">
        <v>418</v>
      </c>
      <c r="E250" s="8"/>
      <c r="F250" s="8"/>
      <c r="M250" s="1672" t="s">
        <v>2356</v>
      </c>
      <c r="N250" s="1672"/>
      <c r="O250" s="1672"/>
      <c r="P250" s="1672"/>
      <c r="Q250" s="1672"/>
      <c r="R250" s="1672"/>
      <c r="S250" s="1672"/>
      <c r="T250" s="1672"/>
      <c r="U250" s="1672"/>
      <c r="V250" s="1672"/>
      <c r="W250" s="1672"/>
      <c r="X250" s="1672"/>
      <c r="Y250" s="1672"/>
      <c r="Z250" s="1672"/>
      <c r="AA250" s="1672"/>
      <c r="AB250" s="1672"/>
      <c r="AC250" s="1672"/>
      <c r="AD250" s="1672"/>
      <c r="AE250" s="1672"/>
      <c r="AG250" s="8"/>
      <c r="AH250" s="8"/>
      <c r="AI250" s="8"/>
      <c r="AJ250" s="8"/>
      <c r="AK250" s="8"/>
      <c r="AL250" s="8"/>
    </row>
    <row r="251" spans="1:67" ht="12.75">
      <c r="A251" s="33"/>
      <c r="B251" s="8"/>
      <c r="C251" s="147"/>
      <c r="D251" s="74" t="s">
        <v>697</v>
      </c>
      <c r="E251" s="8"/>
      <c r="F251" s="8"/>
      <c r="G251" s="8"/>
      <c r="H251" s="8"/>
      <c r="I251" s="8"/>
      <c r="J251" s="8"/>
      <c r="K251" s="8"/>
      <c r="L251" s="8"/>
      <c r="M251" s="1657" t="s">
        <v>698</v>
      </c>
      <c r="N251" s="1657"/>
      <c r="O251" s="1657"/>
      <c r="P251" s="1657"/>
      <c r="Q251" s="1657"/>
      <c r="R251" s="1657"/>
      <c r="S251" s="1657"/>
      <c r="T251" s="1657"/>
      <c r="U251" s="8" t="s">
        <v>1236</v>
      </c>
      <c r="AA251" s="1658" t="s">
        <v>2537</v>
      </c>
      <c r="AB251" s="1659"/>
      <c r="AC251" s="1659"/>
      <c r="AD251" s="1659"/>
      <c r="AE251" s="1659"/>
      <c r="AF251" s="1659"/>
      <c r="AG251" s="1659"/>
      <c r="AH251" s="1659"/>
      <c r="AI251" s="1659"/>
      <c r="AJ251" s="1659"/>
      <c r="AK251" s="165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31" t="s">
        <v>2360</v>
      </c>
      <c r="N253" s="1831"/>
      <c r="O253" s="1831"/>
      <c r="P253" s="1831"/>
      <c r="Q253" s="1831"/>
      <c r="R253" s="1831"/>
      <c r="S253" s="1831"/>
      <c r="T253" s="1831"/>
      <c r="U253" s="1831"/>
      <c r="V253" s="1831"/>
      <c r="W253" s="1831"/>
      <c r="X253" s="1831"/>
      <c r="Y253" s="1831"/>
      <c r="Z253" s="1831"/>
      <c r="AA253" s="1831"/>
      <c r="AB253" s="1831"/>
      <c r="AC253" s="1831"/>
      <c r="AD253" s="1831"/>
      <c r="AE253" s="1831"/>
      <c r="AF253" s="1670" t="s">
        <v>2358</v>
      </c>
      <c r="AG253" s="1670"/>
      <c r="AH253" s="1670"/>
      <c r="AI253" s="1670"/>
      <c r="AJ253" s="1670"/>
      <c r="AK253" s="1670"/>
      <c r="AM253" s="8"/>
    </row>
    <row r="254" spans="1:67" ht="12.75">
      <c r="A254" s="39"/>
      <c r="B254" s="8"/>
      <c r="C254" s="8"/>
      <c r="D254" s="71" t="s">
        <v>413</v>
      </c>
      <c r="E254" s="71"/>
      <c r="F254" s="71"/>
      <c r="G254" s="71"/>
      <c r="H254" s="71"/>
      <c r="I254" s="71"/>
      <c r="J254" s="71"/>
      <c r="K254" s="71"/>
      <c r="L254" s="8"/>
      <c r="M254" s="1666" t="s">
        <v>2352</v>
      </c>
      <c r="N254" s="1663"/>
      <c r="O254" s="1663"/>
      <c r="P254" s="1663"/>
      <c r="Q254" s="1663"/>
      <c r="R254" s="1663"/>
      <c r="S254" s="1663"/>
      <c r="T254" s="1663"/>
      <c r="U254" s="1663"/>
      <c r="V254" s="1663"/>
      <c r="W254" s="1663"/>
      <c r="X254" s="1663"/>
      <c r="Y254" s="1663"/>
      <c r="Z254" s="1663"/>
      <c r="AA254" s="1663"/>
      <c r="AB254" s="1663"/>
      <c r="AC254" s="1663"/>
      <c r="AD254" s="1663"/>
      <c r="AE254" s="1663"/>
      <c r="AL254" s="8"/>
    </row>
    <row r="255" spans="1:67" ht="12.75">
      <c r="A255" s="39"/>
      <c r="B255" s="8"/>
      <c r="C255" s="8"/>
      <c r="D255" s="71" t="s">
        <v>476</v>
      </c>
      <c r="E255" s="71"/>
      <c r="M255" s="1666" t="s">
        <v>2353</v>
      </c>
      <c r="N255" s="1663"/>
      <c r="O255" s="1663"/>
      <c r="P255" s="1663"/>
      <c r="Q255" s="1663"/>
      <c r="R255" s="1663"/>
      <c r="S255" s="1663"/>
      <c r="T255" s="1663"/>
      <c r="V255" s="73" t="s">
        <v>414</v>
      </c>
      <c r="W255" s="1656" t="s">
        <v>2354</v>
      </c>
      <c r="X255" s="1667"/>
      <c r="Y255" s="71" t="s">
        <v>479</v>
      </c>
      <c r="AC255" s="1663">
        <v>93721</v>
      </c>
      <c r="AD255" s="1663"/>
      <c r="AE255" s="1663"/>
    </row>
    <row r="256" spans="1:67" ht="12.75">
      <c r="A256" s="39"/>
      <c r="B256" s="8"/>
      <c r="C256" s="8"/>
      <c r="D256" s="74" t="s">
        <v>415</v>
      </c>
      <c r="E256" s="8"/>
      <c r="F256" s="8"/>
      <c r="G256" s="8"/>
      <c r="H256" s="8"/>
      <c r="I256" s="8"/>
      <c r="J256" s="8"/>
      <c r="K256" s="8"/>
      <c r="L256" s="39"/>
      <c r="M256" s="1666" t="s">
        <v>2361</v>
      </c>
      <c r="N256" s="1663"/>
      <c r="O256" s="1663"/>
      <c r="P256" s="1663"/>
      <c r="Q256" s="1663"/>
      <c r="R256" s="1663"/>
      <c r="S256" s="1663"/>
      <c r="T256" s="1663"/>
      <c r="U256" s="1663"/>
      <c r="V256" s="1663"/>
      <c r="W256" s="1663"/>
      <c r="X256" s="1663"/>
      <c r="Y256" s="1663"/>
      <c r="Z256" s="1663"/>
      <c r="AA256" s="1663"/>
      <c r="AB256" s="1663"/>
      <c r="AC256" s="1663"/>
      <c r="AD256" s="1663"/>
      <c r="AE256" s="1663"/>
      <c r="AJ256" s="8"/>
      <c r="AK256" s="8"/>
      <c r="AL256" s="8"/>
    </row>
    <row r="257" spans="1:53" ht="12.75">
      <c r="A257" s="39"/>
      <c r="B257" s="8"/>
      <c r="C257" s="8"/>
      <c r="D257" s="74" t="s">
        <v>416</v>
      </c>
      <c r="E257" s="8"/>
      <c r="F257" s="8"/>
      <c r="M257" s="1660" t="s">
        <v>2362</v>
      </c>
      <c r="N257" s="1661"/>
      <c r="O257" s="1661"/>
      <c r="P257" s="1661"/>
      <c r="Q257" s="1661"/>
      <c r="R257" s="1661"/>
      <c r="S257" s="8" t="s">
        <v>892</v>
      </c>
      <c r="T257" s="8"/>
      <c r="U257" s="1667"/>
      <c r="V257" s="1667"/>
      <c r="W257" s="1667"/>
      <c r="X257" s="8" t="s">
        <v>417</v>
      </c>
      <c r="Z257" s="1661"/>
      <c r="AA257" s="1661"/>
      <c r="AB257" s="1661"/>
      <c r="AC257" s="1661"/>
      <c r="AD257" s="1661"/>
      <c r="AE257" s="1661"/>
      <c r="BA257" s="75"/>
    </row>
    <row r="258" spans="1:53" ht="12.75">
      <c r="A258" s="39"/>
      <c r="B258" s="8"/>
      <c r="C258" s="8"/>
      <c r="D258" s="74" t="s">
        <v>418</v>
      </c>
      <c r="E258" s="8"/>
      <c r="F258" s="8"/>
      <c r="M258" s="1672" t="s">
        <v>2363</v>
      </c>
      <c r="N258" s="1672"/>
      <c r="O258" s="1672"/>
      <c r="P258" s="1672"/>
      <c r="Q258" s="1672"/>
      <c r="R258" s="1672"/>
      <c r="S258" s="1672"/>
      <c r="T258" s="1672"/>
      <c r="U258" s="1672"/>
      <c r="V258" s="1672"/>
      <c r="W258" s="1672"/>
      <c r="X258" s="1672"/>
      <c r="Y258" s="1672"/>
      <c r="Z258" s="1672"/>
      <c r="AA258" s="1672"/>
      <c r="AB258" s="1672"/>
      <c r="AC258" s="1672"/>
      <c r="AD258" s="1672"/>
      <c r="AE258" s="1672"/>
      <c r="AG258" s="8"/>
      <c r="AH258" s="8"/>
      <c r="AI258" s="8"/>
      <c r="AJ258" s="8"/>
      <c r="AK258" s="8"/>
      <c r="AL258" s="8"/>
      <c r="BA258" s="35"/>
    </row>
    <row r="259" spans="1:53" ht="12.75">
      <c r="A259" s="33"/>
      <c r="B259" s="8"/>
      <c r="C259" s="147"/>
      <c r="D259" s="74" t="s">
        <v>697</v>
      </c>
      <c r="E259" s="8"/>
      <c r="F259" s="8"/>
      <c r="G259" s="8"/>
      <c r="H259" s="8"/>
      <c r="I259" s="8"/>
      <c r="J259" s="8"/>
      <c r="K259" s="8"/>
      <c r="L259" s="8"/>
      <c r="M259" s="1657" t="s">
        <v>696</v>
      </c>
      <c r="N259" s="1657"/>
      <c r="O259" s="1657"/>
      <c r="P259" s="1657"/>
      <c r="Q259" s="1657"/>
      <c r="R259" s="1657"/>
      <c r="S259" s="1657"/>
      <c r="T259" s="1657"/>
      <c r="U259" s="8" t="s">
        <v>1236</v>
      </c>
      <c r="AA259" s="1659"/>
      <c r="AB259" s="1659"/>
      <c r="AC259" s="1659"/>
      <c r="AD259" s="1659"/>
      <c r="AE259" s="1659"/>
      <c r="AF259" s="1659"/>
      <c r="AG259" s="1659"/>
      <c r="AH259" s="1659"/>
      <c r="AI259" s="1659"/>
      <c r="AJ259" s="1659"/>
      <c r="AK259" s="165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70"/>
      <c r="N261" s="1670"/>
      <c r="O261" s="1670"/>
      <c r="P261" s="1670"/>
      <c r="Q261" s="1670"/>
      <c r="R261" s="1670"/>
      <c r="S261" s="1670"/>
      <c r="T261" s="1670"/>
      <c r="U261" s="1670"/>
      <c r="V261" s="1670"/>
      <c r="W261" s="1670"/>
      <c r="X261" s="1670"/>
      <c r="Y261" s="1670"/>
      <c r="Z261" s="1670"/>
      <c r="AA261" s="1670"/>
      <c r="AB261" s="1670"/>
      <c r="AC261" s="1670"/>
      <c r="AD261" s="1670"/>
      <c r="AE261" s="1670"/>
      <c r="AF261" s="1670" t="s">
        <v>86</v>
      </c>
      <c r="AG261" s="1670"/>
      <c r="AH261" s="1670"/>
      <c r="AI261" s="1670"/>
      <c r="AJ261" s="1670"/>
      <c r="AK261" s="1670"/>
      <c r="AL261" s="72"/>
      <c r="BA261" s="3"/>
    </row>
    <row r="262" spans="1:53" ht="12.75">
      <c r="A262" s="33"/>
      <c r="B262" s="8"/>
      <c r="C262" s="8"/>
      <c r="D262" s="71" t="s">
        <v>413</v>
      </c>
      <c r="E262" s="71"/>
      <c r="F262" s="71"/>
      <c r="G262" s="71"/>
      <c r="H262" s="71"/>
      <c r="I262" s="71"/>
      <c r="J262" s="71"/>
      <c r="K262" s="71"/>
      <c r="L262" s="8"/>
      <c r="M262" s="1663"/>
      <c r="N262" s="1663"/>
      <c r="O262" s="1663"/>
      <c r="P262" s="1663"/>
      <c r="Q262" s="1663"/>
      <c r="R262" s="1663"/>
      <c r="S262" s="1663"/>
      <c r="T262" s="1663"/>
      <c r="U262" s="1663"/>
      <c r="V262" s="1663"/>
      <c r="W262" s="1663"/>
      <c r="X262" s="1663"/>
      <c r="Y262" s="1663"/>
      <c r="Z262" s="1663"/>
      <c r="AA262" s="1663"/>
      <c r="AB262" s="1663"/>
      <c r="AC262" s="1663"/>
      <c r="AD262" s="1663"/>
      <c r="AE262" s="1663"/>
      <c r="AL262" s="72"/>
      <c r="BA262" s="629"/>
    </row>
    <row r="263" spans="1:53" ht="12.75">
      <c r="A263" s="33"/>
      <c r="B263" s="8"/>
      <c r="C263" s="8"/>
      <c r="D263" s="71" t="s">
        <v>476</v>
      </c>
      <c r="E263" s="71"/>
      <c r="M263" s="1663"/>
      <c r="N263" s="1663"/>
      <c r="O263" s="1663"/>
      <c r="P263" s="1663"/>
      <c r="Q263" s="1663"/>
      <c r="R263" s="1663"/>
      <c r="S263" s="1663"/>
      <c r="T263" s="1663"/>
      <c r="V263" s="73" t="s">
        <v>414</v>
      </c>
      <c r="W263" s="1667"/>
      <c r="X263" s="1667"/>
      <c r="Y263" s="71" t="s">
        <v>479</v>
      </c>
      <c r="AC263" s="1663"/>
      <c r="AD263" s="1663"/>
      <c r="AE263" s="1663"/>
      <c r="AL263" s="72"/>
      <c r="BA263" s="75"/>
    </row>
    <row r="264" spans="1:53" ht="12.75">
      <c r="A264" s="33"/>
      <c r="B264" s="8"/>
      <c r="C264" s="8"/>
      <c r="D264" s="74" t="s">
        <v>415</v>
      </c>
      <c r="E264" s="8"/>
      <c r="F264" s="8"/>
      <c r="G264" s="8"/>
      <c r="H264" s="8"/>
      <c r="I264" s="8"/>
      <c r="J264" s="8"/>
      <c r="K264" s="8"/>
      <c r="L264" s="39"/>
      <c r="M264" s="1663"/>
      <c r="N264" s="1663"/>
      <c r="O264" s="1663"/>
      <c r="P264" s="1663"/>
      <c r="Q264" s="1663"/>
      <c r="R264" s="1663"/>
      <c r="S264" s="1663"/>
      <c r="T264" s="1663"/>
      <c r="U264" s="1663"/>
      <c r="V264" s="1663"/>
      <c r="W264" s="1663"/>
      <c r="X264" s="1663"/>
      <c r="Y264" s="1663"/>
      <c r="Z264" s="1663"/>
      <c r="AA264" s="1663"/>
      <c r="AB264" s="1663"/>
      <c r="AC264" s="1663"/>
      <c r="AD264" s="1663"/>
      <c r="AE264" s="1663"/>
      <c r="AJ264" s="8"/>
      <c r="AK264" s="8"/>
      <c r="AL264" s="72"/>
      <c r="BA264" s="75"/>
    </row>
    <row r="265" spans="1:53" ht="12.75">
      <c r="A265" s="33"/>
      <c r="B265" s="8"/>
      <c r="C265" s="8"/>
      <c r="D265" s="74" t="s">
        <v>416</v>
      </c>
      <c r="E265" s="8"/>
      <c r="F265" s="8"/>
      <c r="M265" s="1661"/>
      <c r="N265" s="1661"/>
      <c r="O265" s="1661"/>
      <c r="P265" s="1661"/>
      <c r="Q265" s="1661"/>
      <c r="R265" s="1661"/>
      <c r="S265" s="8" t="s">
        <v>892</v>
      </c>
      <c r="T265" s="8"/>
      <c r="U265" s="1667"/>
      <c r="V265" s="1667"/>
      <c r="W265" s="1667"/>
      <c r="X265" s="8" t="s">
        <v>417</v>
      </c>
      <c r="Z265" s="1661"/>
      <c r="AA265" s="1661"/>
      <c r="AB265" s="1661"/>
      <c r="AC265" s="1661"/>
      <c r="AD265" s="1661"/>
      <c r="AE265" s="1661"/>
      <c r="AL265" s="72"/>
      <c r="BA265" s="75"/>
    </row>
    <row r="266" spans="1:53" ht="12.75">
      <c r="A266" s="33"/>
      <c r="B266" s="8"/>
      <c r="C266" s="8"/>
      <c r="D266" s="74" t="s">
        <v>418</v>
      </c>
      <c r="E266" s="8"/>
      <c r="F266" s="8"/>
      <c r="M266" s="1672"/>
      <c r="N266" s="1672"/>
      <c r="O266" s="1672"/>
      <c r="P266" s="1672"/>
      <c r="Q266" s="1672"/>
      <c r="R266" s="1672"/>
      <c r="S266" s="1672"/>
      <c r="T266" s="1672"/>
      <c r="U266" s="1672"/>
      <c r="V266" s="1672"/>
      <c r="W266" s="1672"/>
      <c r="X266" s="1672"/>
      <c r="Y266" s="1672"/>
      <c r="Z266" s="1672"/>
      <c r="AA266" s="1672"/>
      <c r="AB266" s="1672"/>
      <c r="AC266" s="1672"/>
      <c r="AD266" s="1672"/>
      <c r="AE266" s="1672"/>
      <c r="AG266" s="8"/>
      <c r="AH266" s="8"/>
      <c r="AI266" s="8"/>
      <c r="AJ266" s="8"/>
      <c r="AK266" s="8"/>
      <c r="AL266" s="72"/>
      <c r="BA266" s="75"/>
    </row>
    <row r="267" spans="1:53" ht="12.75">
      <c r="A267" s="33"/>
      <c r="B267" s="8"/>
      <c r="C267" s="147"/>
      <c r="D267" s="74" t="s">
        <v>697</v>
      </c>
      <c r="E267" s="8"/>
      <c r="F267" s="8"/>
      <c r="G267" s="8"/>
      <c r="H267" s="8"/>
      <c r="I267" s="8"/>
      <c r="J267" s="8"/>
      <c r="K267" s="8"/>
      <c r="L267" s="8"/>
      <c r="M267" s="1657" t="s">
        <v>86</v>
      </c>
      <c r="N267" s="1657"/>
      <c r="O267" s="1657"/>
      <c r="P267" s="1657"/>
      <c r="Q267" s="1657"/>
      <c r="R267" s="1657"/>
      <c r="S267" s="1657"/>
      <c r="T267" s="1657"/>
      <c r="U267" s="8" t="s">
        <v>1236</v>
      </c>
      <c r="AA267" s="1659"/>
      <c r="AB267" s="1659"/>
      <c r="AC267" s="1659"/>
      <c r="AD267" s="1659"/>
      <c r="AE267" s="1659"/>
      <c r="AF267" s="1659"/>
      <c r="AG267" s="1659"/>
      <c r="AH267" s="1659"/>
      <c r="AI267" s="1659"/>
      <c r="AJ267" s="1659"/>
      <c r="AK267" s="165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1" t="str">
        <f>BO245</f>
        <v>Joint Venture</v>
      </c>
      <c r="U269" s="1671"/>
      <c r="V269" s="1671"/>
      <c r="W269" s="1671"/>
      <c r="X269" s="1671"/>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63" t="s">
        <v>973</v>
      </c>
      <c r="E272" s="1663"/>
      <c r="F272" s="1663"/>
      <c r="G272" s="1663"/>
      <c r="H272" s="1663"/>
      <c r="J272" s="16" t="s">
        <v>972</v>
      </c>
      <c r="X272" s="1849">
        <v>44085</v>
      </c>
      <c r="Y272" s="1849"/>
      <c r="Z272" s="1849"/>
      <c r="AA272" s="1849"/>
      <c r="AB272" s="1849"/>
      <c r="AC272" s="184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31" t="s">
        <v>2357</v>
      </c>
      <c r="M276" s="1670"/>
      <c r="N276" s="1670"/>
      <c r="O276" s="1670"/>
      <c r="P276" s="1670"/>
      <c r="Q276" s="1670"/>
      <c r="R276" s="1670"/>
      <c r="S276" s="1670"/>
      <c r="T276" s="1670"/>
      <c r="U276" s="1670"/>
      <c r="V276" s="1670"/>
      <c r="W276" s="1670"/>
      <c r="X276" s="1670"/>
      <c r="Y276" s="1670"/>
      <c r="Z276" s="1670"/>
      <c r="AA276" s="1670"/>
      <c r="AB276" s="1670"/>
      <c r="AC276" s="1670"/>
      <c r="AD276" s="1670"/>
      <c r="AE276" s="1670"/>
      <c r="AF276" s="1670"/>
      <c r="AG276" s="1670"/>
      <c r="AH276" s="1670"/>
      <c r="AI276" s="1670"/>
      <c r="AJ276" s="1670"/>
      <c r="AK276" s="72"/>
      <c r="AL276" s="72"/>
      <c r="BA276" s="75"/>
    </row>
    <row r="277" spans="1:53" ht="12.75" customHeight="1">
      <c r="D277" s="71" t="s">
        <v>413</v>
      </c>
      <c r="E277" s="71"/>
      <c r="F277" s="71"/>
      <c r="G277" s="71"/>
      <c r="H277" s="71"/>
      <c r="I277" s="71"/>
      <c r="J277" s="71"/>
      <c r="K277" s="8"/>
      <c r="L277" s="1666" t="s">
        <v>2352</v>
      </c>
      <c r="M277" s="1663"/>
      <c r="N277" s="1663"/>
      <c r="O277" s="1663"/>
      <c r="P277" s="1663"/>
      <c r="Q277" s="1663"/>
      <c r="R277" s="1663"/>
      <c r="S277" s="1663"/>
      <c r="T277" s="1663"/>
      <c r="U277" s="1663"/>
      <c r="V277" s="1663"/>
      <c r="W277" s="1663"/>
      <c r="X277" s="1663"/>
      <c r="Y277" s="1663"/>
      <c r="Z277" s="1663"/>
      <c r="AA277" s="1663"/>
      <c r="AB277" s="1663"/>
      <c r="AC277" s="1663"/>
      <c r="AD277" s="1663"/>
      <c r="AK277" s="72"/>
      <c r="AL277" s="72"/>
      <c r="BA277" s="75"/>
    </row>
    <row r="278" spans="1:53" ht="12.75">
      <c r="D278" s="71" t="s">
        <v>476</v>
      </c>
      <c r="E278" s="71"/>
      <c r="L278" s="1666" t="s">
        <v>2353</v>
      </c>
      <c r="M278" s="1663"/>
      <c r="N278" s="1663"/>
      <c r="O278" s="1663"/>
      <c r="P278" s="1663"/>
      <c r="Q278" s="1663"/>
      <c r="R278" s="1663"/>
      <c r="S278" s="1663"/>
      <c r="U278" s="73" t="s">
        <v>414</v>
      </c>
      <c r="V278" s="1656" t="s">
        <v>2354</v>
      </c>
      <c r="W278" s="1667"/>
      <c r="X278" s="71" t="s">
        <v>479</v>
      </c>
      <c r="AB278" s="1663">
        <v>93721</v>
      </c>
      <c r="AC278" s="1663"/>
      <c r="AD278" s="1663"/>
      <c r="AK278" s="72"/>
      <c r="AL278" s="72"/>
      <c r="BA278" s="75"/>
    </row>
    <row r="279" spans="1:53" ht="12.75">
      <c r="D279" s="74" t="s">
        <v>415</v>
      </c>
      <c r="E279" s="8"/>
      <c r="F279" s="8"/>
      <c r="G279" s="8"/>
      <c r="H279" s="8"/>
      <c r="I279" s="8"/>
      <c r="J279" s="8"/>
      <c r="K279" s="39"/>
      <c r="L279" s="1666" t="s">
        <v>2361</v>
      </c>
      <c r="M279" s="1663"/>
      <c r="N279" s="1663"/>
      <c r="O279" s="1663"/>
      <c r="P279" s="1663"/>
      <c r="Q279" s="1663"/>
      <c r="R279" s="1663"/>
      <c r="S279" s="1663"/>
      <c r="T279" s="1663"/>
      <c r="U279" s="1663"/>
      <c r="V279" s="1663"/>
      <c r="W279" s="1663"/>
      <c r="X279" s="1663"/>
      <c r="Y279" s="1663"/>
      <c r="Z279" s="1663"/>
      <c r="AA279" s="1663"/>
      <c r="AB279" s="1663"/>
      <c r="AC279" s="1663"/>
      <c r="AD279" s="1663"/>
      <c r="AI279" s="8"/>
      <c r="AJ279" s="8"/>
      <c r="AK279" s="72"/>
      <c r="AL279" s="72"/>
      <c r="BA279" s="75"/>
    </row>
    <row r="280" spans="1:53" ht="12.75">
      <c r="D280" s="74" t="s">
        <v>416</v>
      </c>
      <c r="E280" s="8"/>
      <c r="F280" s="8"/>
      <c r="L280" s="1660" t="s">
        <v>2362</v>
      </c>
      <c r="M280" s="1661"/>
      <c r="N280" s="1661"/>
      <c r="O280" s="1661"/>
      <c r="P280" s="1661"/>
      <c r="Q280" s="1661"/>
      <c r="R280" s="8" t="s">
        <v>892</v>
      </c>
      <c r="S280" s="8"/>
      <c r="T280" s="1667"/>
      <c r="U280" s="1667"/>
      <c r="V280" s="1667"/>
      <c r="W280" s="8" t="s">
        <v>417</v>
      </c>
      <c r="Y280" s="1661"/>
      <c r="Z280" s="1661"/>
      <c r="AA280" s="1661"/>
      <c r="AB280" s="1661"/>
      <c r="AC280" s="1661"/>
      <c r="AD280" s="1661"/>
      <c r="BA280" s="75"/>
    </row>
    <row r="281" spans="1:53" ht="12.75">
      <c r="D281" s="74" t="s">
        <v>418</v>
      </c>
      <c r="E281" s="8"/>
      <c r="F281" s="8"/>
      <c r="L281" s="1672" t="s">
        <v>2364</v>
      </c>
      <c r="M281" s="1672"/>
      <c r="N281" s="1672"/>
      <c r="O281" s="1672"/>
      <c r="P281" s="1672"/>
      <c r="Q281" s="1672"/>
      <c r="R281" s="1672"/>
      <c r="S281" s="1672"/>
      <c r="T281" s="1672"/>
      <c r="U281" s="1672"/>
      <c r="V281" s="1672"/>
      <c r="W281" s="1672"/>
      <c r="X281" s="1672"/>
      <c r="Y281" s="1672"/>
      <c r="Z281" s="1672"/>
      <c r="AA281" s="1672"/>
      <c r="AB281" s="1672"/>
      <c r="AC281" s="1672"/>
      <c r="AD281" s="1672"/>
      <c r="AF281" s="8"/>
      <c r="AG281" s="8"/>
      <c r="AH281" s="8"/>
      <c r="AI281" s="8"/>
      <c r="AJ281" s="8"/>
      <c r="BA281" s="75"/>
    </row>
    <row r="282" spans="1:53" ht="12.75">
      <c r="D282" s="72" t="s">
        <v>202</v>
      </c>
      <c r="E282" s="72"/>
      <c r="F282" s="72"/>
      <c r="G282" s="72"/>
      <c r="H282" s="72"/>
      <c r="I282" s="72"/>
      <c r="L282" s="1656" t="s">
        <v>2540</v>
      </c>
      <c r="M282" s="1656"/>
      <c r="N282" s="1656"/>
      <c r="O282" s="1656"/>
      <c r="P282" s="1656"/>
      <c r="Q282" s="1656"/>
      <c r="R282" s="1656"/>
      <c r="S282" s="1656"/>
      <c r="T282" s="1656"/>
      <c r="U282" s="1656"/>
      <c r="V282" s="1656"/>
      <c r="W282" s="1656"/>
      <c r="X282" s="1656"/>
      <c r="Y282" s="1656"/>
      <c r="Z282" s="1656"/>
      <c r="AA282" s="1656"/>
      <c r="AB282" s="1656"/>
      <c r="AC282" s="1656"/>
      <c r="AD282" s="1656"/>
      <c r="AK282" s="72"/>
      <c r="AL282" s="72"/>
      <c r="BA282" s="75"/>
    </row>
    <row r="283" spans="1:53" ht="12.75">
      <c r="L283" s="46" t="s">
        <v>203</v>
      </c>
      <c r="BA283" s="75"/>
    </row>
    <row r="284" spans="1:53" ht="12.75">
      <c r="A284" s="1668" t="s">
        <v>542</v>
      </c>
      <c r="B284" s="1668"/>
      <c r="C284" s="1668"/>
      <c r="D284" s="1668"/>
      <c r="E284" s="1668"/>
      <c r="F284" s="1668"/>
      <c r="G284" s="1668"/>
      <c r="H284" s="1668"/>
      <c r="I284" s="1668"/>
      <c r="J284" s="1668"/>
      <c r="K284" s="1668"/>
      <c r="L284" s="1668"/>
      <c r="M284" s="1668"/>
      <c r="N284" s="1668"/>
      <c r="O284" s="1668"/>
      <c r="P284" s="1668"/>
      <c r="Q284" s="1668"/>
      <c r="R284" s="1668"/>
      <c r="S284" s="1668"/>
      <c r="T284" s="1668"/>
      <c r="U284" s="1668"/>
      <c r="V284" s="1668"/>
      <c r="W284" s="1668"/>
      <c r="X284" s="1668"/>
      <c r="Y284" s="1668"/>
      <c r="Z284" s="1668"/>
      <c r="AA284" s="1668"/>
      <c r="AB284" s="1668"/>
      <c r="AC284" s="1668"/>
      <c r="AD284" s="1668"/>
      <c r="AE284" s="1668"/>
      <c r="AF284" s="1668"/>
      <c r="AG284" s="1668"/>
      <c r="AH284" s="1668"/>
      <c r="AI284" s="1668"/>
      <c r="AJ284" s="1668"/>
      <c r="AK284" s="1668"/>
      <c r="AL284" s="1668"/>
      <c r="BA284" s="75"/>
    </row>
    <row r="285" spans="1:53" ht="13.5" thickBot="1">
      <c r="A285" s="1669"/>
      <c r="B285" s="1669"/>
      <c r="C285" s="1669"/>
      <c r="D285" s="1669"/>
      <c r="E285" s="1669"/>
      <c r="F285" s="1669"/>
      <c r="G285" s="1669"/>
      <c r="H285" s="1669"/>
      <c r="I285" s="1669"/>
      <c r="J285" s="1669"/>
      <c r="K285" s="1669"/>
      <c r="L285" s="1669"/>
      <c r="M285" s="1669"/>
      <c r="N285" s="1669"/>
      <c r="O285" s="1669"/>
      <c r="P285" s="1669"/>
      <c r="Q285" s="1669"/>
      <c r="R285" s="1669"/>
      <c r="S285" s="1669"/>
      <c r="T285" s="1669"/>
      <c r="U285" s="1669"/>
      <c r="V285" s="1669"/>
      <c r="W285" s="1669"/>
      <c r="X285" s="1669"/>
      <c r="Y285" s="1669"/>
      <c r="Z285" s="1669"/>
      <c r="AA285" s="1669"/>
      <c r="AB285" s="1669"/>
      <c r="AC285" s="1669"/>
      <c r="AD285" s="1669"/>
      <c r="AE285" s="1669"/>
      <c r="AF285" s="1669"/>
      <c r="AG285" s="1669"/>
      <c r="AH285" s="1669"/>
      <c r="AI285" s="1669"/>
      <c r="AJ285" s="1669"/>
      <c r="AK285" s="1669"/>
      <c r="AL285" s="166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6" t="s">
        <v>2357</v>
      </c>
      <c r="I289" s="1665"/>
      <c r="J289" s="1665"/>
      <c r="K289" s="1665"/>
      <c r="L289" s="1665"/>
      <c r="M289" s="1665"/>
      <c r="N289" s="1665"/>
      <c r="O289" s="1665"/>
      <c r="P289" s="1665"/>
      <c r="Q289" s="1665"/>
      <c r="R289" s="1665"/>
      <c r="T289" s="72" t="s">
        <v>808</v>
      </c>
      <c r="V289" s="72"/>
      <c r="W289" s="72"/>
      <c r="X289" s="72"/>
      <c r="Y289" s="72"/>
      <c r="AA289" s="1666" t="s">
        <v>2368</v>
      </c>
      <c r="AB289" s="1665"/>
      <c r="AC289" s="1665"/>
      <c r="AD289" s="1665"/>
      <c r="AE289" s="1665"/>
      <c r="AF289" s="1665"/>
      <c r="AG289" s="1665"/>
      <c r="AH289" s="1665"/>
      <c r="AI289" s="1665"/>
      <c r="AJ289" s="1665"/>
      <c r="AK289" s="1665"/>
      <c r="BA289" s="75"/>
    </row>
    <row r="290" spans="2:53" ht="12.75">
      <c r="B290" s="72" t="s">
        <v>761</v>
      </c>
      <c r="C290" s="72"/>
      <c r="D290" s="72"/>
      <c r="E290" s="72"/>
      <c r="F290" s="72"/>
      <c r="H290" s="1656" t="s">
        <v>2352</v>
      </c>
      <c r="I290" s="1657"/>
      <c r="J290" s="1657"/>
      <c r="K290" s="1657"/>
      <c r="L290" s="1657"/>
      <c r="M290" s="1657"/>
      <c r="N290" s="1657"/>
      <c r="O290" s="1657"/>
      <c r="P290" s="1657"/>
      <c r="Q290" s="1657"/>
      <c r="R290" s="1657"/>
      <c r="T290" s="72" t="s">
        <v>761</v>
      </c>
      <c r="V290" s="72"/>
      <c r="W290" s="72"/>
      <c r="X290" s="72"/>
      <c r="Y290" s="72"/>
      <c r="AA290" s="1656" t="s">
        <v>2369</v>
      </c>
      <c r="AB290" s="1657"/>
      <c r="AC290" s="1657"/>
      <c r="AD290" s="1657"/>
      <c r="AE290" s="1657"/>
      <c r="AF290" s="1657"/>
      <c r="AG290" s="1657"/>
      <c r="AH290" s="1657"/>
      <c r="AI290" s="1657"/>
      <c r="AJ290" s="1657"/>
      <c r="AK290" s="1657"/>
      <c r="BA290" s="75"/>
    </row>
    <row r="291" spans="2:53" ht="12.75">
      <c r="B291" s="72" t="s">
        <v>763</v>
      </c>
      <c r="C291" s="72"/>
      <c r="D291" s="72"/>
      <c r="E291" s="72"/>
      <c r="F291" s="72"/>
      <c r="H291" s="1656" t="s">
        <v>2365</v>
      </c>
      <c r="I291" s="1657"/>
      <c r="J291" s="1657"/>
      <c r="K291" s="1657"/>
      <c r="L291" s="1657"/>
      <c r="M291" s="1657"/>
      <c r="N291" s="1657"/>
      <c r="O291" s="1657"/>
      <c r="P291" s="1657"/>
      <c r="Q291" s="1657"/>
      <c r="R291" s="1657"/>
      <c r="T291" s="72" t="s">
        <v>762</v>
      </c>
      <c r="V291" s="72"/>
      <c r="W291" s="72"/>
      <c r="X291" s="72"/>
      <c r="Y291" s="72"/>
      <c r="AA291" s="1656" t="s">
        <v>2370</v>
      </c>
      <c r="AB291" s="1657"/>
      <c r="AC291" s="1657"/>
      <c r="AD291" s="1657"/>
      <c r="AE291" s="1657"/>
      <c r="AF291" s="1657"/>
      <c r="AG291" s="1657"/>
      <c r="AH291" s="1657"/>
      <c r="AI291" s="1657"/>
      <c r="AJ291" s="1657"/>
      <c r="AK291" s="1657"/>
      <c r="BA291" s="75"/>
    </row>
    <row r="292" spans="2:53" ht="12.75">
      <c r="B292" s="72" t="s">
        <v>415</v>
      </c>
      <c r="C292" s="72"/>
      <c r="D292" s="72"/>
      <c r="E292" s="72"/>
      <c r="F292" s="72"/>
      <c r="H292" s="1656" t="s">
        <v>2361</v>
      </c>
      <c r="I292" s="1657"/>
      <c r="J292" s="1657"/>
      <c r="K292" s="1657"/>
      <c r="L292" s="1657"/>
      <c r="M292" s="1657"/>
      <c r="N292" s="1657"/>
      <c r="O292" s="1657"/>
      <c r="P292" s="1657"/>
      <c r="Q292" s="1657"/>
      <c r="R292" s="1657"/>
      <c r="T292" s="72" t="s">
        <v>415</v>
      </c>
      <c r="V292" s="72"/>
      <c r="W292" s="72"/>
      <c r="X292" s="72"/>
      <c r="Y292" s="72"/>
      <c r="AA292" s="1656" t="s">
        <v>2371</v>
      </c>
      <c r="AB292" s="1657"/>
      <c r="AC292" s="1657"/>
      <c r="AD292" s="1657"/>
      <c r="AE292" s="1657"/>
      <c r="AF292" s="1657"/>
      <c r="AG292" s="1657"/>
      <c r="AH292" s="1657"/>
      <c r="AI292" s="1657"/>
      <c r="AJ292" s="1657"/>
      <c r="AK292" s="1657"/>
      <c r="BA292" s="75"/>
    </row>
    <row r="293" spans="2:53" ht="12.75" customHeight="1">
      <c r="B293" s="72" t="s">
        <v>416</v>
      </c>
      <c r="C293" s="72"/>
      <c r="D293" s="72"/>
      <c r="E293" s="72"/>
      <c r="F293" s="72"/>
      <c r="G293" s="72"/>
      <c r="H293" s="1658" t="s">
        <v>2362</v>
      </c>
      <c r="I293" s="1659"/>
      <c r="J293" s="1659"/>
      <c r="K293" s="1659"/>
      <c r="L293" s="1659"/>
      <c r="M293" s="1659"/>
      <c r="N293" s="8" t="s">
        <v>892</v>
      </c>
      <c r="O293" s="8"/>
      <c r="P293" s="1663"/>
      <c r="Q293" s="1663"/>
      <c r="R293" s="1663"/>
      <c r="S293" s="72"/>
      <c r="T293" s="72" t="s">
        <v>416</v>
      </c>
      <c r="V293" s="72"/>
      <c r="W293" s="72"/>
      <c r="X293" s="72"/>
      <c r="Y293" s="72"/>
      <c r="AA293" s="1658" t="s">
        <v>2372</v>
      </c>
      <c r="AB293" s="1659"/>
      <c r="AC293" s="1659"/>
      <c r="AD293" s="1659"/>
      <c r="AE293" s="1659"/>
      <c r="AF293" s="1659"/>
      <c r="AG293" s="8" t="s">
        <v>892</v>
      </c>
      <c r="AH293" s="8"/>
      <c r="AI293" s="1663"/>
      <c r="AJ293" s="1663"/>
      <c r="AK293" s="1663"/>
      <c r="BA293" s="75"/>
    </row>
    <row r="294" spans="2:53" ht="12.75">
      <c r="B294" s="72" t="s">
        <v>417</v>
      </c>
      <c r="C294" s="72"/>
      <c r="D294" s="72"/>
      <c r="E294" s="72"/>
      <c r="F294" s="72"/>
      <c r="G294" s="72"/>
      <c r="H294" s="1660" t="s">
        <v>2366</v>
      </c>
      <c r="I294" s="1661"/>
      <c r="J294" s="1661"/>
      <c r="K294" s="1661"/>
      <c r="L294" s="1661"/>
      <c r="M294" s="1661"/>
      <c r="N294" s="74"/>
      <c r="O294" s="74"/>
      <c r="P294" s="76"/>
      <c r="Q294" s="76"/>
      <c r="R294" s="76"/>
      <c r="S294" s="72"/>
      <c r="T294" s="72" t="s">
        <v>417</v>
      </c>
      <c r="V294" s="72"/>
      <c r="W294" s="72"/>
      <c r="X294" s="72"/>
      <c r="Y294" s="72"/>
      <c r="AA294" s="1660" t="s">
        <v>2373</v>
      </c>
      <c r="AB294" s="1661"/>
      <c r="AC294" s="1661"/>
      <c r="AD294" s="1661"/>
      <c r="AE294" s="1661"/>
      <c r="AF294" s="1661"/>
      <c r="AG294" s="74"/>
      <c r="AH294" s="74"/>
      <c r="AI294" s="76"/>
      <c r="AJ294" s="76"/>
      <c r="AK294" s="76"/>
      <c r="BA294" s="75"/>
    </row>
    <row r="295" spans="2:53" ht="12.75">
      <c r="B295" s="72" t="s">
        <v>764</v>
      </c>
      <c r="C295" s="72"/>
      <c r="D295" s="72"/>
      <c r="E295" s="72"/>
      <c r="F295" s="72"/>
      <c r="G295" s="72"/>
      <c r="H295" s="1656" t="s">
        <v>2367</v>
      </c>
      <c r="I295" s="1657"/>
      <c r="J295" s="1657"/>
      <c r="K295" s="1657"/>
      <c r="L295" s="1657"/>
      <c r="M295" s="1657"/>
      <c r="N295" s="1665"/>
      <c r="O295" s="1665"/>
      <c r="P295" s="1665"/>
      <c r="Q295" s="1665"/>
      <c r="R295" s="1665"/>
      <c r="S295" s="72"/>
      <c r="T295" s="72" t="s">
        <v>764</v>
      </c>
      <c r="V295" s="72"/>
      <c r="W295" s="72"/>
      <c r="X295" s="72"/>
      <c r="Y295" s="72"/>
      <c r="AA295" s="1656" t="s">
        <v>2374</v>
      </c>
      <c r="AB295" s="1657"/>
      <c r="AC295" s="1657"/>
      <c r="AD295" s="1657"/>
      <c r="AE295" s="1657"/>
      <c r="AF295" s="1657"/>
      <c r="AG295" s="1665"/>
      <c r="AH295" s="1665"/>
      <c r="AI295" s="1665"/>
      <c r="AJ295" s="1665"/>
      <c r="AK295" s="166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6" t="s">
        <v>2381</v>
      </c>
      <c r="I297" s="1665"/>
      <c r="J297" s="1665"/>
      <c r="K297" s="1665"/>
      <c r="L297" s="1665"/>
      <c r="M297" s="1665"/>
      <c r="N297" s="1665"/>
      <c r="O297" s="1665"/>
      <c r="P297" s="1665"/>
      <c r="Q297" s="1665"/>
      <c r="R297" s="1665"/>
      <c r="T297" s="72" t="s">
        <v>40</v>
      </c>
      <c r="V297" s="72"/>
      <c r="W297" s="72"/>
      <c r="X297" s="72"/>
      <c r="Y297" s="72"/>
      <c r="AA297" s="1666" t="s">
        <v>2375</v>
      </c>
      <c r="AB297" s="1665"/>
      <c r="AC297" s="1665"/>
      <c r="AD297" s="1665"/>
      <c r="AE297" s="1665"/>
      <c r="AF297" s="1665"/>
      <c r="AG297" s="1665"/>
      <c r="AH297" s="1665"/>
      <c r="AI297" s="1665"/>
      <c r="AJ297" s="1665"/>
      <c r="AK297" s="1665"/>
      <c r="BA297" s="75"/>
    </row>
    <row r="298" spans="2:53" ht="12.75">
      <c r="B298" s="72" t="s">
        <v>761</v>
      </c>
      <c r="C298" s="72"/>
      <c r="D298" s="72"/>
      <c r="E298" s="72"/>
      <c r="F298" s="72"/>
      <c r="H298" s="1656" t="s">
        <v>2382</v>
      </c>
      <c r="I298" s="1657"/>
      <c r="J298" s="1657"/>
      <c r="K298" s="1657"/>
      <c r="L298" s="1657"/>
      <c r="M298" s="1657"/>
      <c r="N298" s="1657"/>
      <c r="O298" s="1657"/>
      <c r="P298" s="1657"/>
      <c r="Q298" s="1657"/>
      <c r="R298" s="1657"/>
      <c r="T298" s="72" t="s">
        <v>761</v>
      </c>
      <c r="V298" s="72"/>
      <c r="W298" s="72"/>
      <c r="X298" s="72"/>
      <c r="Y298" s="72"/>
      <c r="AA298" s="1656" t="s">
        <v>2376</v>
      </c>
      <c r="AB298" s="1657"/>
      <c r="AC298" s="1657"/>
      <c r="AD298" s="1657"/>
      <c r="AE298" s="1657"/>
      <c r="AF298" s="1657"/>
      <c r="AG298" s="1657"/>
      <c r="AH298" s="1657"/>
      <c r="AI298" s="1657"/>
      <c r="AJ298" s="1657"/>
      <c r="AK298" s="1657"/>
      <c r="BA298" s="75"/>
    </row>
    <row r="299" spans="2:53" ht="12.75">
      <c r="B299" s="72" t="s">
        <v>763</v>
      </c>
      <c r="C299" s="72"/>
      <c r="D299" s="72"/>
      <c r="E299" s="72"/>
      <c r="F299" s="72"/>
      <c r="H299" s="1656" t="s">
        <v>2383</v>
      </c>
      <c r="I299" s="1657"/>
      <c r="J299" s="1657"/>
      <c r="K299" s="1657"/>
      <c r="L299" s="1657"/>
      <c r="M299" s="1657"/>
      <c r="N299" s="1657"/>
      <c r="O299" s="1657"/>
      <c r="P299" s="1657"/>
      <c r="Q299" s="1657"/>
      <c r="R299" s="1657"/>
      <c r="T299" s="72" t="s">
        <v>762</v>
      </c>
      <c r="V299" s="72"/>
      <c r="W299" s="72"/>
      <c r="X299" s="72"/>
      <c r="Y299" s="72"/>
      <c r="AA299" s="1656" t="s">
        <v>2377</v>
      </c>
      <c r="AB299" s="1657"/>
      <c r="AC299" s="1657"/>
      <c r="AD299" s="1657"/>
      <c r="AE299" s="1657"/>
      <c r="AF299" s="1657"/>
      <c r="AG299" s="1657"/>
      <c r="AH299" s="1657"/>
      <c r="AI299" s="1657"/>
      <c r="AJ299" s="1657"/>
      <c r="AK299" s="1657"/>
      <c r="BA299" s="75"/>
    </row>
    <row r="300" spans="2:53" ht="12.75">
      <c r="B300" s="72" t="s">
        <v>415</v>
      </c>
      <c r="C300" s="72"/>
      <c r="D300" s="72"/>
      <c r="E300" s="72"/>
      <c r="F300" s="72"/>
      <c r="H300" s="1656" t="s">
        <v>2384</v>
      </c>
      <c r="I300" s="1657"/>
      <c r="J300" s="1657"/>
      <c r="K300" s="1657"/>
      <c r="L300" s="1657"/>
      <c r="M300" s="1657"/>
      <c r="N300" s="1657"/>
      <c r="O300" s="1657"/>
      <c r="P300" s="1657"/>
      <c r="Q300" s="1657"/>
      <c r="R300" s="1657"/>
      <c r="T300" s="72" t="s">
        <v>415</v>
      </c>
      <c r="V300" s="72"/>
      <c r="W300" s="72"/>
      <c r="X300" s="72"/>
      <c r="Y300" s="72"/>
      <c r="AA300" s="1656" t="s">
        <v>2378</v>
      </c>
      <c r="AB300" s="1657"/>
      <c r="AC300" s="1657"/>
      <c r="AD300" s="1657"/>
      <c r="AE300" s="1657"/>
      <c r="AF300" s="1657"/>
      <c r="AG300" s="1657"/>
      <c r="AH300" s="1657"/>
      <c r="AI300" s="1657"/>
      <c r="AJ300" s="1657"/>
      <c r="AK300" s="1657"/>
      <c r="BA300" s="75"/>
    </row>
    <row r="301" spans="2:53" ht="12.75" customHeight="1">
      <c r="B301" s="72" t="s">
        <v>416</v>
      </c>
      <c r="C301" s="72"/>
      <c r="D301" s="72"/>
      <c r="E301" s="72"/>
      <c r="F301" s="72"/>
      <c r="G301" s="72"/>
      <c r="H301" s="1658" t="s">
        <v>2385</v>
      </c>
      <c r="I301" s="1659"/>
      <c r="J301" s="1659"/>
      <c r="K301" s="1659"/>
      <c r="L301" s="1659"/>
      <c r="M301" s="1659"/>
      <c r="N301" s="8" t="s">
        <v>892</v>
      </c>
      <c r="O301" s="8"/>
      <c r="P301" s="1663"/>
      <c r="Q301" s="1663"/>
      <c r="R301" s="1663"/>
      <c r="S301" s="72"/>
      <c r="T301" s="72" t="s">
        <v>416</v>
      </c>
      <c r="V301" s="72"/>
      <c r="W301" s="72"/>
      <c r="X301" s="72"/>
      <c r="Y301" s="72"/>
      <c r="AA301" s="1658" t="s">
        <v>2379</v>
      </c>
      <c r="AB301" s="1659"/>
      <c r="AC301" s="1659"/>
      <c r="AD301" s="1659"/>
      <c r="AE301" s="1659"/>
      <c r="AF301" s="1659"/>
      <c r="AG301" s="8" t="s">
        <v>892</v>
      </c>
      <c r="AH301" s="8"/>
      <c r="AI301" s="1663"/>
      <c r="AJ301" s="1663"/>
      <c r="AK301" s="1663"/>
      <c r="BA301" s="75"/>
    </row>
    <row r="302" spans="2:53" ht="12.75">
      <c r="B302" s="72" t="s">
        <v>417</v>
      </c>
      <c r="C302" s="72"/>
      <c r="D302" s="72"/>
      <c r="E302" s="72"/>
      <c r="F302" s="72"/>
      <c r="G302" s="72"/>
      <c r="H302" s="1660" t="s">
        <v>2386</v>
      </c>
      <c r="I302" s="1661"/>
      <c r="J302" s="1661"/>
      <c r="K302" s="1661"/>
      <c r="L302" s="1661"/>
      <c r="M302" s="1661"/>
      <c r="N302" s="74"/>
      <c r="O302" s="74"/>
      <c r="P302" s="76"/>
      <c r="Q302" s="76"/>
      <c r="R302" s="76"/>
      <c r="S302" s="72"/>
      <c r="T302" s="72" t="s">
        <v>417</v>
      </c>
      <c r="V302" s="72"/>
      <c r="W302" s="72"/>
      <c r="X302" s="72"/>
      <c r="Y302" s="72"/>
      <c r="AA302" s="1660" t="s">
        <v>2379</v>
      </c>
      <c r="AB302" s="1661"/>
      <c r="AC302" s="1661"/>
      <c r="AD302" s="1661"/>
      <c r="AE302" s="1661"/>
      <c r="AF302" s="1661"/>
      <c r="AG302" s="74"/>
      <c r="AH302" s="74"/>
      <c r="AI302" s="76"/>
      <c r="AJ302" s="76"/>
      <c r="AK302" s="76"/>
      <c r="BA302" s="75"/>
    </row>
    <row r="303" spans="2:53" ht="12.75">
      <c r="B303" s="72" t="s">
        <v>764</v>
      </c>
      <c r="C303" s="72"/>
      <c r="D303" s="72"/>
      <c r="E303" s="72"/>
      <c r="F303" s="72"/>
      <c r="G303" s="72"/>
      <c r="H303" s="1656" t="s">
        <v>2387</v>
      </c>
      <c r="I303" s="1657"/>
      <c r="J303" s="1657"/>
      <c r="K303" s="1657"/>
      <c r="L303" s="1657"/>
      <c r="M303" s="1657"/>
      <c r="N303" s="1665"/>
      <c r="O303" s="1665"/>
      <c r="P303" s="1665"/>
      <c r="Q303" s="1665"/>
      <c r="R303" s="1665"/>
      <c r="S303" s="72"/>
      <c r="T303" s="72" t="s">
        <v>764</v>
      </c>
      <c r="V303" s="72"/>
      <c r="W303" s="72"/>
      <c r="X303" s="72"/>
      <c r="Y303" s="72"/>
      <c r="AA303" s="1656" t="s">
        <v>2380</v>
      </c>
      <c r="AB303" s="1657"/>
      <c r="AC303" s="1657"/>
      <c r="AD303" s="1657"/>
      <c r="AE303" s="1657"/>
      <c r="AF303" s="1657"/>
      <c r="AG303" s="1665"/>
      <c r="AH303" s="1665"/>
      <c r="AI303" s="1665"/>
      <c r="AJ303" s="1665"/>
      <c r="AK303" s="1665"/>
      <c r="BA303" s="75"/>
    </row>
    <row r="304" spans="2:53" ht="12.75">
      <c r="BA304" s="75"/>
    </row>
    <row r="305" spans="1:53" ht="12.75" customHeight="1">
      <c r="B305" s="72" t="s">
        <v>765</v>
      </c>
      <c r="C305" s="72"/>
      <c r="D305" s="72"/>
      <c r="E305" s="72"/>
      <c r="F305" s="72"/>
      <c r="H305" s="1666" t="s">
        <v>2388</v>
      </c>
      <c r="I305" s="1665"/>
      <c r="J305" s="1665"/>
      <c r="K305" s="1665"/>
      <c r="L305" s="1665"/>
      <c r="M305" s="1665"/>
      <c r="N305" s="1665"/>
      <c r="O305" s="1665"/>
      <c r="P305" s="1665"/>
      <c r="Q305" s="1665"/>
      <c r="R305" s="1665"/>
      <c r="T305" s="8" t="s">
        <v>1193</v>
      </c>
      <c r="V305" s="72"/>
      <c r="W305" s="72"/>
      <c r="X305" s="72"/>
      <c r="Y305" s="72"/>
      <c r="AA305" s="1666" t="s">
        <v>2395</v>
      </c>
      <c r="AB305" s="1665"/>
      <c r="AC305" s="1665"/>
      <c r="AD305" s="1665"/>
      <c r="AE305" s="1665"/>
      <c r="AF305" s="1665"/>
      <c r="AG305" s="1665"/>
      <c r="AH305" s="1665"/>
      <c r="AI305" s="1665"/>
      <c r="AJ305" s="1665"/>
      <c r="AK305" s="1665"/>
      <c r="BA305" s="75"/>
    </row>
    <row r="306" spans="1:53" ht="12.75" customHeight="1">
      <c r="B306" s="72" t="s">
        <v>761</v>
      </c>
      <c r="C306" s="72"/>
      <c r="D306" s="72"/>
      <c r="E306" s="72"/>
      <c r="F306" s="72"/>
      <c r="H306" s="1656" t="s">
        <v>2389</v>
      </c>
      <c r="I306" s="1657"/>
      <c r="J306" s="1657"/>
      <c r="K306" s="1657"/>
      <c r="L306" s="1657"/>
      <c r="M306" s="1657"/>
      <c r="N306" s="1657"/>
      <c r="O306" s="1657"/>
      <c r="P306" s="1657"/>
      <c r="Q306" s="1657"/>
      <c r="R306" s="1657"/>
      <c r="T306" s="72" t="s">
        <v>761</v>
      </c>
      <c r="V306" s="72"/>
      <c r="W306" s="72"/>
      <c r="X306" s="72"/>
      <c r="Y306" s="72"/>
      <c r="AA306" s="1656" t="s">
        <v>2396</v>
      </c>
      <c r="AB306" s="1657"/>
      <c r="AC306" s="1657"/>
      <c r="AD306" s="1657"/>
      <c r="AE306" s="1657"/>
      <c r="AF306" s="1657"/>
      <c r="AG306" s="1657"/>
      <c r="AH306" s="1657"/>
      <c r="AI306" s="1657"/>
      <c r="AJ306" s="1657"/>
      <c r="AK306" s="1657"/>
      <c r="BA306" s="75"/>
    </row>
    <row r="307" spans="1:53" ht="12.75" customHeight="1">
      <c r="B307" s="72" t="s">
        <v>763</v>
      </c>
      <c r="C307" s="72"/>
      <c r="D307" s="72"/>
      <c r="E307" s="72"/>
      <c r="F307" s="72"/>
      <c r="H307" s="1656" t="s">
        <v>2390</v>
      </c>
      <c r="I307" s="1657"/>
      <c r="J307" s="1657"/>
      <c r="K307" s="1657"/>
      <c r="L307" s="1657"/>
      <c r="M307" s="1657"/>
      <c r="N307" s="1657"/>
      <c r="O307" s="1657"/>
      <c r="P307" s="1657"/>
      <c r="Q307" s="1657"/>
      <c r="R307" s="1657"/>
      <c r="T307" s="72" t="s">
        <v>762</v>
      </c>
      <c r="V307" s="72"/>
      <c r="W307" s="72"/>
      <c r="X307" s="72"/>
      <c r="Y307" s="72"/>
      <c r="AA307" s="1656" t="s">
        <v>2397</v>
      </c>
      <c r="AB307" s="1657"/>
      <c r="AC307" s="1657"/>
      <c r="AD307" s="1657"/>
      <c r="AE307" s="1657"/>
      <c r="AF307" s="1657"/>
      <c r="AG307" s="1657"/>
      <c r="AH307" s="1657"/>
      <c r="AI307" s="1657"/>
      <c r="AJ307" s="1657"/>
      <c r="AK307" s="1657"/>
      <c r="BA307" s="75"/>
    </row>
    <row r="308" spans="1:53" ht="12.75" customHeight="1">
      <c r="B308" s="72" t="s">
        <v>415</v>
      </c>
      <c r="C308" s="72"/>
      <c r="D308" s="72"/>
      <c r="E308" s="72"/>
      <c r="F308" s="72"/>
      <c r="H308" s="1656" t="s">
        <v>2391</v>
      </c>
      <c r="I308" s="1657"/>
      <c r="J308" s="1657"/>
      <c r="K308" s="1657"/>
      <c r="L308" s="1657"/>
      <c r="M308" s="1657"/>
      <c r="N308" s="1657"/>
      <c r="O308" s="1657"/>
      <c r="P308" s="1657"/>
      <c r="Q308" s="1657"/>
      <c r="R308" s="1657"/>
      <c r="T308" s="72" t="s">
        <v>415</v>
      </c>
      <c r="V308" s="72"/>
      <c r="W308" s="72"/>
      <c r="X308" s="72"/>
      <c r="Y308" s="72"/>
      <c r="AA308" s="1656" t="s">
        <v>2398</v>
      </c>
      <c r="AB308" s="1657"/>
      <c r="AC308" s="1657"/>
      <c r="AD308" s="1657"/>
      <c r="AE308" s="1657"/>
      <c r="AF308" s="1657"/>
      <c r="AG308" s="1657"/>
      <c r="AH308" s="1657"/>
      <c r="AI308" s="1657"/>
      <c r="AJ308" s="1657"/>
      <c r="AK308" s="1657"/>
      <c r="BA308" s="75"/>
    </row>
    <row r="309" spans="1:53" ht="12.75">
      <c r="B309" s="72" t="s">
        <v>416</v>
      </c>
      <c r="C309" s="72"/>
      <c r="D309" s="72"/>
      <c r="E309" s="72"/>
      <c r="F309" s="72"/>
      <c r="G309" s="72"/>
      <c r="H309" s="1658" t="s">
        <v>2392</v>
      </c>
      <c r="I309" s="1659"/>
      <c r="J309" s="1659"/>
      <c r="K309" s="1659"/>
      <c r="L309" s="1659"/>
      <c r="M309" s="1659"/>
      <c r="N309" s="8" t="s">
        <v>892</v>
      </c>
      <c r="O309" s="8"/>
      <c r="P309" s="1663"/>
      <c r="Q309" s="1663"/>
      <c r="R309" s="1663"/>
      <c r="S309" s="72"/>
      <c r="T309" s="72" t="s">
        <v>416</v>
      </c>
      <c r="V309" s="72"/>
      <c r="W309" s="72"/>
      <c r="X309" s="72"/>
      <c r="Y309" s="72"/>
      <c r="AA309" s="1658" t="s">
        <v>2399</v>
      </c>
      <c r="AB309" s="1659"/>
      <c r="AC309" s="1659"/>
      <c r="AD309" s="1659"/>
      <c r="AE309" s="1659"/>
      <c r="AF309" s="1659"/>
      <c r="AG309" s="8" t="s">
        <v>892</v>
      </c>
      <c r="AH309" s="8"/>
      <c r="AI309" s="1663"/>
      <c r="AJ309" s="1663"/>
      <c r="AK309" s="1663"/>
      <c r="BA309" s="75"/>
    </row>
    <row r="310" spans="1:53" ht="12.75">
      <c r="B310" s="72" t="s">
        <v>417</v>
      </c>
      <c r="C310" s="72"/>
      <c r="D310" s="72"/>
      <c r="E310" s="72"/>
      <c r="F310" s="72"/>
      <c r="G310" s="72"/>
      <c r="H310" s="1660" t="s">
        <v>2393</v>
      </c>
      <c r="I310" s="1661"/>
      <c r="J310" s="1661"/>
      <c r="K310" s="1661"/>
      <c r="L310" s="1661"/>
      <c r="M310" s="1661"/>
      <c r="N310" s="74"/>
      <c r="O310" s="74"/>
      <c r="P310" s="76"/>
      <c r="Q310" s="76"/>
      <c r="R310" s="76"/>
      <c r="S310" s="72"/>
      <c r="T310" s="72" t="s">
        <v>417</v>
      </c>
      <c r="V310" s="72"/>
      <c r="W310" s="72"/>
      <c r="X310" s="72"/>
      <c r="Y310" s="72"/>
      <c r="AA310" s="1660" t="s">
        <v>2400</v>
      </c>
      <c r="AB310" s="1661"/>
      <c r="AC310" s="1661"/>
      <c r="AD310" s="1661"/>
      <c r="AE310" s="1661"/>
      <c r="AF310" s="1661"/>
      <c r="AG310" s="74"/>
      <c r="AH310" s="74"/>
      <c r="AI310" s="76"/>
      <c r="AJ310" s="76"/>
      <c r="AK310" s="76"/>
      <c r="BA310" s="75"/>
    </row>
    <row r="311" spans="1:53" ht="12.75">
      <c r="B311" s="72" t="s">
        <v>764</v>
      </c>
      <c r="C311" s="72"/>
      <c r="D311" s="72"/>
      <c r="E311" s="72"/>
      <c r="F311" s="72"/>
      <c r="G311" s="72"/>
      <c r="H311" s="1656" t="s">
        <v>2394</v>
      </c>
      <c r="I311" s="1657"/>
      <c r="J311" s="1657"/>
      <c r="K311" s="1657"/>
      <c r="L311" s="1657"/>
      <c r="M311" s="1657"/>
      <c r="N311" s="1665"/>
      <c r="O311" s="1665"/>
      <c r="P311" s="1665"/>
      <c r="Q311" s="1665"/>
      <c r="R311" s="1665"/>
      <c r="S311" s="72"/>
      <c r="T311" s="72" t="s">
        <v>764</v>
      </c>
      <c r="V311" s="72"/>
      <c r="W311" s="72"/>
      <c r="X311" s="72"/>
      <c r="Y311" s="72"/>
      <c r="AA311" s="1656" t="s">
        <v>2401</v>
      </c>
      <c r="AB311" s="1657"/>
      <c r="AC311" s="1657"/>
      <c r="AD311" s="1657"/>
      <c r="AE311" s="1657"/>
      <c r="AF311" s="1657"/>
      <c r="AG311" s="1665"/>
      <c r="AH311" s="1665"/>
      <c r="AI311" s="1665"/>
      <c r="AJ311" s="1665"/>
      <c r="AK311" s="1665"/>
      <c r="BA311" s="75"/>
    </row>
    <row r="312" spans="1:53" ht="12.75">
      <c r="BA312" s="75"/>
    </row>
    <row r="313" spans="1:53" ht="12.75">
      <c r="B313" s="8" t="s">
        <v>1238</v>
      </c>
      <c r="C313" s="72"/>
      <c r="D313" s="72"/>
      <c r="E313" s="72"/>
      <c r="F313" s="72"/>
      <c r="H313" s="1666" t="s">
        <v>2388</v>
      </c>
      <c r="I313" s="1665"/>
      <c r="J313" s="1665"/>
      <c r="K313" s="1665"/>
      <c r="L313" s="1665"/>
      <c r="M313" s="1665"/>
      <c r="N313" s="1665"/>
      <c r="O313" s="1665"/>
      <c r="P313" s="1665"/>
      <c r="Q313" s="1665"/>
      <c r="R313" s="1665"/>
      <c r="T313" s="72" t="s">
        <v>41</v>
      </c>
      <c r="V313" s="72"/>
      <c r="W313" s="72"/>
      <c r="X313" s="72"/>
      <c r="Y313" s="72"/>
      <c r="AA313" s="1665"/>
      <c r="AB313" s="1665"/>
      <c r="AC313" s="1665"/>
      <c r="AD313" s="1665"/>
      <c r="AE313" s="1665"/>
      <c r="AF313" s="1665"/>
      <c r="AG313" s="1665"/>
      <c r="AH313" s="1665"/>
      <c r="AI313" s="1665"/>
      <c r="AJ313" s="1665"/>
      <c r="AK313" s="1665"/>
      <c r="BA313" s="75"/>
    </row>
    <row r="314" spans="1:53" ht="12.75">
      <c r="B314" s="72" t="s">
        <v>761</v>
      </c>
      <c r="C314" s="72"/>
      <c r="D314" s="72"/>
      <c r="E314" s="72"/>
      <c r="F314" s="72"/>
      <c r="H314" s="1656" t="s">
        <v>2402</v>
      </c>
      <c r="I314" s="1657"/>
      <c r="J314" s="1657"/>
      <c r="K314" s="1657"/>
      <c r="L314" s="1657"/>
      <c r="M314" s="1657"/>
      <c r="N314" s="1657"/>
      <c r="O314" s="1657"/>
      <c r="P314" s="1657"/>
      <c r="Q314" s="1657"/>
      <c r="R314" s="1657"/>
      <c r="T314" s="72" t="s">
        <v>761</v>
      </c>
      <c r="V314" s="72"/>
      <c r="W314" s="72"/>
      <c r="X314" s="72"/>
      <c r="Y314" s="72"/>
      <c r="AA314" s="1657"/>
      <c r="AB314" s="1657"/>
      <c r="AC314" s="1657"/>
      <c r="AD314" s="1657"/>
      <c r="AE314" s="1657"/>
      <c r="AF314" s="1657"/>
      <c r="AG314" s="1657"/>
      <c r="AH314" s="1657"/>
      <c r="AI314" s="1657"/>
      <c r="AJ314" s="1657"/>
      <c r="AK314" s="1657"/>
      <c r="BA314" s="75"/>
    </row>
    <row r="315" spans="1:53" ht="12.75" customHeight="1">
      <c r="B315" s="72" t="s">
        <v>763</v>
      </c>
      <c r="C315" s="72"/>
      <c r="D315" s="72"/>
      <c r="E315" s="72"/>
      <c r="F315" s="72"/>
      <c r="H315" s="1656" t="s">
        <v>2403</v>
      </c>
      <c r="I315" s="1657"/>
      <c r="J315" s="1657"/>
      <c r="K315" s="1657"/>
      <c r="L315" s="1657"/>
      <c r="M315" s="1657"/>
      <c r="N315" s="1657"/>
      <c r="O315" s="1657"/>
      <c r="P315" s="1657"/>
      <c r="Q315" s="1657"/>
      <c r="R315" s="1657"/>
      <c r="T315" s="72" t="s">
        <v>762</v>
      </c>
      <c r="V315" s="72"/>
      <c r="W315" s="72"/>
      <c r="X315" s="72"/>
      <c r="Y315" s="72"/>
      <c r="AA315" s="1657"/>
      <c r="AB315" s="1657"/>
      <c r="AC315" s="1657"/>
      <c r="AD315" s="1657"/>
      <c r="AE315" s="1657"/>
      <c r="AF315" s="1657"/>
      <c r="AG315" s="1657"/>
      <c r="AH315" s="1657"/>
      <c r="AI315" s="1657"/>
      <c r="AJ315" s="1657"/>
      <c r="AK315" s="1657"/>
      <c r="BA315" s="75"/>
    </row>
    <row r="316" spans="1:53" ht="12.75" customHeight="1">
      <c r="A316" s="50"/>
      <c r="B316" s="72" t="s">
        <v>415</v>
      </c>
      <c r="C316" s="72"/>
      <c r="D316" s="72"/>
      <c r="E316" s="72"/>
      <c r="F316" s="72"/>
      <c r="H316" s="1656" t="s">
        <v>2391</v>
      </c>
      <c r="I316" s="1657"/>
      <c r="J316" s="1657"/>
      <c r="K316" s="1657"/>
      <c r="L316" s="1657"/>
      <c r="M316" s="1657"/>
      <c r="N316" s="1657"/>
      <c r="O316" s="1657"/>
      <c r="P316" s="1657"/>
      <c r="Q316" s="1657"/>
      <c r="R316" s="1657"/>
      <c r="T316" s="72" t="s">
        <v>415</v>
      </c>
      <c r="V316" s="72"/>
      <c r="W316" s="72"/>
      <c r="X316" s="72"/>
      <c r="Y316" s="72"/>
      <c r="AA316" s="1657"/>
      <c r="AB316" s="1657"/>
      <c r="AC316" s="1657"/>
      <c r="AD316" s="1657"/>
      <c r="AE316" s="1657"/>
      <c r="AF316" s="1657"/>
      <c r="AG316" s="1657"/>
      <c r="AH316" s="1657"/>
      <c r="AI316" s="1657"/>
      <c r="AJ316" s="1657"/>
      <c r="AK316" s="1657"/>
      <c r="AL316" s="50"/>
      <c r="BA316" s="75"/>
    </row>
    <row r="317" spans="1:53" ht="12.75" customHeight="1">
      <c r="A317" s="50"/>
      <c r="B317" s="72" t="s">
        <v>416</v>
      </c>
      <c r="C317" s="72"/>
      <c r="D317" s="72"/>
      <c r="E317" s="72"/>
      <c r="F317" s="72"/>
      <c r="G317" s="72"/>
      <c r="H317" s="1658" t="s">
        <v>2392</v>
      </c>
      <c r="I317" s="1659"/>
      <c r="J317" s="1659"/>
      <c r="K317" s="1659"/>
      <c r="L317" s="1659"/>
      <c r="M317" s="1659"/>
      <c r="N317" s="8" t="s">
        <v>892</v>
      </c>
      <c r="O317" s="8"/>
      <c r="P317" s="1663"/>
      <c r="Q317" s="1663"/>
      <c r="R317" s="1663"/>
      <c r="S317" s="72"/>
      <c r="T317" s="72" t="s">
        <v>416</v>
      </c>
      <c r="V317" s="72"/>
      <c r="W317" s="72"/>
      <c r="X317" s="72"/>
      <c r="Y317" s="72"/>
      <c r="AA317" s="1659"/>
      <c r="AB317" s="1659"/>
      <c r="AC317" s="1659"/>
      <c r="AD317" s="1659"/>
      <c r="AE317" s="1659"/>
      <c r="AF317" s="1659"/>
      <c r="AG317" s="8" t="s">
        <v>892</v>
      </c>
      <c r="AH317" s="8"/>
      <c r="AI317" s="1663"/>
      <c r="AJ317" s="1663"/>
      <c r="AK317" s="1663"/>
      <c r="AL317" s="50"/>
      <c r="BA317" s="75"/>
    </row>
    <row r="318" spans="1:53" ht="12.75" customHeight="1">
      <c r="A318" s="50"/>
      <c r="B318" s="72" t="s">
        <v>417</v>
      </c>
      <c r="C318" s="72"/>
      <c r="D318" s="72"/>
      <c r="E318" s="72"/>
      <c r="F318" s="72"/>
      <c r="G318" s="72"/>
      <c r="H318" s="1660" t="s">
        <v>2404</v>
      </c>
      <c r="I318" s="1661"/>
      <c r="J318" s="1661"/>
      <c r="K318" s="1661"/>
      <c r="L318" s="1661"/>
      <c r="M318" s="1661"/>
      <c r="N318" s="74"/>
      <c r="O318" s="74"/>
      <c r="P318" s="76"/>
      <c r="Q318" s="76"/>
      <c r="R318" s="76"/>
      <c r="S318" s="72"/>
      <c r="T318" s="72" t="s">
        <v>417</v>
      </c>
      <c r="V318" s="72"/>
      <c r="W318" s="72"/>
      <c r="X318" s="72"/>
      <c r="Y318" s="72"/>
      <c r="AA318" s="1661"/>
      <c r="AB318" s="1661"/>
      <c r="AC318" s="1661"/>
      <c r="AD318" s="1661"/>
      <c r="AE318" s="1661"/>
      <c r="AF318" s="1661"/>
      <c r="AG318" s="74"/>
      <c r="AH318" s="74"/>
      <c r="AI318" s="76"/>
      <c r="AJ318" s="76"/>
      <c r="AK318" s="76"/>
      <c r="AL318" s="50"/>
      <c r="BA318" s="75"/>
    </row>
    <row r="319" spans="1:53" ht="12.75">
      <c r="A319" s="50"/>
      <c r="B319" s="72" t="s">
        <v>764</v>
      </c>
      <c r="C319" s="72"/>
      <c r="D319" s="72"/>
      <c r="E319" s="72"/>
      <c r="F319" s="72"/>
      <c r="G319" s="72"/>
      <c r="H319" s="1656" t="s">
        <v>2405</v>
      </c>
      <c r="I319" s="1657"/>
      <c r="J319" s="1657"/>
      <c r="K319" s="1657"/>
      <c r="L319" s="1657"/>
      <c r="M319" s="1657"/>
      <c r="N319" s="1665"/>
      <c r="O319" s="1665"/>
      <c r="P319" s="1665"/>
      <c r="Q319" s="1665"/>
      <c r="R319" s="1665"/>
      <c r="S319" s="72"/>
      <c r="T319" s="72" t="s">
        <v>764</v>
      </c>
      <c r="V319" s="72"/>
      <c r="W319" s="72"/>
      <c r="X319" s="72"/>
      <c r="Y319" s="72"/>
      <c r="AA319" s="1657"/>
      <c r="AB319" s="1657"/>
      <c r="AC319" s="1657"/>
      <c r="AD319" s="1657"/>
      <c r="AE319" s="1657"/>
      <c r="AF319" s="1657"/>
      <c r="AG319" s="1665"/>
      <c r="AH319" s="1665"/>
      <c r="AI319" s="1665"/>
      <c r="AJ319" s="1665"/>
      <c r="AK319" s="166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6" t="s">
        <v>2406</v>
      </c>
      <c r="I321" s="1665"/>
      <c r="J321" s="1665"/>
      <c r="K321" s="1665"/>
      <c r="L321" s="1665"/>
      <c r="M321" s="1665"/>
      <c r="N321" s="1665"/>
      <c r="O321" s="1665"/>
      <c r="P321" s="1665"/>
      <c r="Q321" s="1665"/>
      <c r="R321" s="1665"/>
      <c r="T321" s="72" t="s">
        <v>42</v>
      </c>
      <c r="V321" s="72"/>
      <c r="W321" s="72"/>
      <c r="X321" s="72"/>
      <c r="Y321" s="72"/>
      <c r="AA321" s="1666" t="s">
        <v>2412</v>
      </c>
      <c r="AB321" s="1665"/>
      <c r="AC321" s="1665"/>
      <c r="AD321" s="1665"/>
      <c r="AE321" s="1665"/>
      <c r="AF321" s="1665"/>
      <c r="AG321" s="1665"/>
      <c r="AH321" s="1665"/>
      <c r="AI321" s="1665"/>
      <c r="AJ321" s="1665"/>
      <c r="AK321" s="1665"/>
      <c r="AL321" s="50"/>
      <c r="BA321" s="75"/>
    </row>
    <row r="322" spans="1:53" ht="12.75">
      <c r="A322" s="50"/>
      <c r="B322" s="72" t="s">
        <v>761</v>
      </c>
      <c r="C322" s="72"/>
      <c r="D322" s="72"/>
      <c r="E322" s="72"/>
      <c r="F322" s="72"/>
      <c r="H322" s="1656" t="s">
        <v>2407</v>
      </c>
      <c r="I322" s="1657"/>
      <c r="J322" s="1657"/>
      <c r="K322" s="1657"/>
      <c r="L322" s="1657"/>
      <c r="M322" s="1657"/>
      <c r="N322" s="1657"/>
      <c r="O322" s="1657"/>
      <c r="P322" s="1657"/>
      <c r="Q322" s="1657"/>
      <c r="R322" s="1657"/>
      <c r="T322" s="72" t="s">
        <v>761</v>
      </c>
      <c r="V322" s="72"/>
      <c r="W322" s="72"/>
      <c r="X322" s="72"/>
      <c r="Y322" s="72"/>
      <c r="AA322" s="1656" t="s">
        <v>2413</v>
      </c>
      <c r="AB322" s="1657"/>
      <c r="AC322" s="1657"/>
      <c r="AD322" s="1657"/>
      <c r="AE322" s="1657"/>
      <c r="AF322" s="1657"/>
      <c r="AG322" s="1657"/>
      <c r="AH322" s="1657"/>
      <c r="AI322" s="1657"/>
      <c r="AJ322" s="1657"/>
      <c r="AK322" s="1657"/>
      <c r="AL322" s="50"/>
      <c r="BA322" s="75"/>
    </row>
    <row r="323" spans="1:53" ht="12.75">
      <c r="A323" s="50"/>
      <c r="B323" s="72" t="s">
        <v>763</v>
      </c>
      <c r="C323" s="72"/>
      <c r="D323" s="72"/>
      <c r="E323" s="72"/>
      <c r="F323" s="72"/>
      <c r="H323" s="1656" t="s">
        <v>2408</v>
      </c>
      <c r="I323" s="1657"/>
      <c r="J323" s="1657"/>
      <c r="K323" s="1657"/>
      <c r="L323" s="1657"/>
      <c r="M323" s="1657"/>
      <c r="N323" s="1657"/>
      <c r="O323" s="1657"/>
      <c r="P323" s="1657"/>
      <c r="Q323" s="1657"/>
      <c r="R323" s="1657"/>
      <c r="T323" s="72" t="s">
        <v>762</v>
      </c>
      <c r="V323" s="72"/>
      <c r="W323" s="72"/>
      <c r="X323" s="72"/>
      <c r="Y323" s="72"/>
      <c r="AA323" s="1656" t="s">
        <v>2414</v>
      </c>
      <c r="AB323" s="1657"/>
      <c r="AC323" s="1657"/>
      <c r="AD323" s="1657"/>
      <c r="AE323" s="1657"/>
      <c r="AF323" s="1657"/>
      <c r="AG323" s="1657"/>
      <c r="AH323" s="1657"/>
      <c r="AI323" s="1657"/>
      <c r="AJ323" s="1657"/>
      <c r="AK323" s="1657"/>
      <c r="AL323" s="50"/>
      <c r="BA323" s="75"/>
    </row>
    <row r="324" spans="1:53" ht="12.75">
      <c r="A324" s="50"/>
      <c r="B324" s="72" t="s">
        <v>415</v>
      </c>
      <c r="C324" s="72"/>
      <c r="D324" s="72"/>
      <c r="E324" s="72"/>
      <c r="F324" s="72"/>
      <c r="H324" s="1656" t="s">
        <v>2409</v>
      </c>
      <c r="I324" s="1657"/>
      <c r="J324" s="1657"/>
      <c r="K324" s="1657"/>
      <c r="L324" s="1657"/>
      <c r="M324" s="1657"/>
      <c r="N324" s="1657"/>
      <c r="O324" s="1657"/>
      <c r="P324" s="1657"/>
      <c r="Q324" s="1657"/>
      <c r="R324" s="1657"/>
      <c r="T324" s="72" t="s">
        <v>415</v>
      </c>
      <c r="V324" s="72"/>
      <c r="W324" s="72"/>
      <c r="X324" s="72"/>
      <c r="Y324" s="72"/>
      <c r="AA324" s="1656" t="s">
        <v>2415</v>
      </c>
      <c r="AB324" s="1657"/>
      <c r="AC324" s="1657"/>
      <c r="AD324" s="1657"/>
      <c r="AE324" s="1657"/>
      <c r="AF324" s="1657"/>
      <c r="AG324" s="1657"/>
      <c r="AH324" s="1657"/>
      <c r="AI324" s="1657"/>
      <c r="AJ324" s="1657"/>
      <c r="AK324" s="1657"/>
      <c r="AL324" s="50"/>
      <c r="BA324" s="75"/>
    </row>
    <row r="325" spans="1:53" ht="12.75">
      <c r="A325" s="50"/>
      <c r="B325" s="72" t="s">
        <v>416</v>
      </c>
      <c r="C325" s="72"/>
      <c r="D325" s="72"/>
      <c r="E325" s="72"/>
      <c r="F325" s="72"/>
      <c r="G325" s="72"/>
      <c r="H325" s="1658" t="s">
        <v>2410</v>
      </c>
      <c r="I325" s="1659"/>
      <c r="J325" s="1659"/>
      <c r="K325" s="1659"/>
      <c r="L325" s="1659"/>
      <c r="M325" s="1659"/>
      <c r="N325" s="8" t="s">
        <v>892</v>
      </c>
      <c r="O325" s="8"/>
      <c r="P325" s="1663"/>
      <c r="Q325" s="1663"/>
      <c r="R325" s="1663"/>
      <c r="S325" s="72"/>
      <c r="T325" s="72" t="s">
        <v>416</v>
      </c>
      <c r="V325" s="72"/>
      <c r="W325" s="72"/>
      <c r="X325" s="72"/>
      <c r="Y325" s="72"/>
      <c r="AA325" s="1658" t="s">
        <v>2416</v>
      </c>
      <c r="AB325" s="1659"/>
      <c r="AC325" s="1659"/>
      <c r="AD325" s="1659"/>
      <c r="AE325" s="1659"/>
      <c r="AF325" s="1659"/>
      <c r="AG325" s="8" t="s">
        <v>892</v>
      </c>
      <c r="AH325" s="8"/>
      <c r="AI325" s="1663"/>
      <c r="AJ325" s="1663"/>
      <c r="AK325" s="1663"/>
      <c r="AL325" s="50"/>
      <c r="BA325" s="75"/>
    </row>
    <row r="326" spans="1:53" ht="12.75">
      <c r="A326" s="50"/>
      <c r="B326" s="72" t="s">
        <v>417</v>
      </c>
      <c r="C326" s="72"/>
      <c r="D326" s="72"/>
      <c r="E326" s="72"/>
      <c r="F326" s="72"/>
      <c r="G326" s="72"/>
      <c r="H326" s="1661"/>
      <c r="I326" s="1661"/>
      <c r="J326" s="1661"/>
      <c r="K326" s="1661"/>
      <c r="L326" s="1661"/>
      <c r="M326" s="1661"/>
      <c r="N326" s="74"/>
      <c r="O326" s="74"/>
      <c r="P326" s="76"/>
      <c r="Q326" s="76"/>
      <c r="R326" s="76"/>
      <c r="S326" s="72"/>
      <c r="T326" s="72" t="s">
        <v>417</v>
      </c>
      <c r="V326" s="72"/>
      <c r="W326" s="72"/>
      <c r="X326" s="72"/>
      <c r="Y326" s="72"/>
      <c r="AA326" s="1660" t="s">
        <v>2417</v>
      </c>
      <c r="AB326" s="1661"/>
      <c r="AC326" s="1661"/>
      <c r="AD326" s="1661"/>
      <c r="AE326" s="1661"/>
      <c r="AF326" s="1661"/>
      <c r="AG326" s="74"/>
      <c r="AH326" s="74"/>
      <c r="AI326" s="76"/>
      <c r="AJ326" s="76"/>
      <c r="AK326" s="76"/>
      <c r="AL326" s="50"/>
      <c r="BA326" s="75"/>
    </row>
    <row r="327" spans="1:53" ht="12.75">
      <c r="A327" s="50"/>
      <c r="B327" s="72" t="s">
        <v>764</v>
      </c>
      <c r="C327" s="72"/>
      <c r="D327" s="72"/>
      <c r="E327" s="72"/>
      <c r="F327" s="72"/>
      <c r="G327" s="72"/>
      <c r="H327" s="1656" t="s">
        <v>2411</v>
      </c>
      <c r="I327" s="1657"/>
      <c r="J327" s="1657"/>
      <c r="K327" s="1657"/>
      <c r="L327" s="1657"/>
      <c r="M327" s="1657"/>
      <c r="N327" s="1665"/>
      <c r="O327" s="1665"/>
      <c r="P327" s="1665"/>
      <c r="Q327" s="1665"/>
      <c r="R327" s="1665"/>
      <c r="S327" s="72"/>
      <c r="T327" s="72" t="s">
        <v>764</v>
      </c>
      <c r="V327" s="72"/>
      <c r="W327" s="72"/>
      <c r="X327" s="72"/>
      <c r="Y327" s="72"/>
      <c r="AA327" s="1656" t="s">
        <v>2418</v>
      </c>
      <c r="AB327" s="1657"/>
      <c r="AC327" s="1657"/>
      <c r="AD327" s="1657"/>
      <c r="AE327" s="1657"/>
      <c r="AF327" s="1657"/>
      <c r="AG327" s="1665"/>
      <c r="AH327" s="1665"/>
      <c r="AI327" s="1665"/>
      <c r="AJ327" s="1665"/>
      <c r="AK327" s="166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6" t="s">
        <v>2419</v>
      </c>
      <c r="I329" s="1665"/>
      <c r="J329" s="1665"/>
      <c r="K329" s="1665"/>
      <c r="L329" s="1665"/>
      <c r="M329" s="1665"/>
      <c r="N329" s="1665"/>
      <c r="O329" s="1665"/>
      <c r="P329" s="1665"/>
      <c r="Q329" s="1665"/>
      <c r="R329" s="1665"/>
      <c r="S329" s="701"/>
      <c r="T329" s="630" t="s">
        <v>1194</v>
      </c>
      <c r="V329" s="72"/>
      <c r="W329" s="72"/>
      <c r="X329" s="72"/>
      <c r="Y329" s="72"/>
      <c r="AA329" s="1666" t="s">
        <v>2359</v>
      </c>
      <c r="AB329" s="1665"/>
      <c r="AC329" s="1665"/>
      <c r="AD329" s="1665"/>
      <c r="AE329" s="1665"/>
      <c r="AF329" s="1665"/>
      <c r="AG329" s="1665"/>
      <c r="AH329" s="1665"/>
      <c r="AI329" s="1665"/>
      <c r="AJ329" s="1665"/>
      <c r="AK329" s="1665"/>
      <c r="AL329" s="50"/>
      <c r="BA329" s="75"/>
    </row>
    <row r="330" spans="1:53" ht="12.75">
      <c r="B330" s="72" t="s">
        <v>761</v>
      </c>
      <c r="C330" s="72"/>
      <c r="D330" s="72"/>
      <c r="E330" s="72"/>
      <c r="F330" s="72"/>
      <c r="H330" s="1656" t="s">
        <v>2420</v>
      </c>
      <c r="I330" s="1657"/>
      <c r="J330" s="1657"/>
      <c r="K330" s="1657"/>
      <c r="L330" s="1657"/>
      <c r="M330" s="1657"/>
      <c r="N330" s="1657"/>
      <c r="O330" s="1657"/>
      <c r="P330" s="1657"/>
      <c r="Q330" s="1657"/>
      <c r="R330" s="1657"/>
      <c r="S330" s="701"/>
      <c r="T330" s="72" t="s">
        <v>761</v>
      </c>
      <c r="V330" s="72"/>
      <c r="W330" s="72"/>
      <c r="X330" s="72"/>
      <c r="Y330" s="72"/>
      <c r="AA330" s="1656" t="s">
        <v>2352</v>
      </c>
      <c r="AB330" s="1657"/>
      <c r="AC330" s="1657"/>
      <c r="AD330" s="1657"/>
      <c r="AE330" s="1657"/>
      <c r="AF330" s="1657"/>
      <c r="AG330" s="1657"/>
      <c r="AH330" s="1657"/>
      <c r="AI330" s="1657"/>
      <c r="AJ330" s="1657"/>
      <c r="AK330" s="1657"/>
      <c r="AL330" s="50"/>
      <c r="BA330" s="75"/>
    </row>
    <row r="331" spans="1:53" ht="12.75">
      <c r="B331" s="72" t="s">
        <v>763</v>
      </c>
      <c r="C331" s="72"/>
      <c r="D331" s="72"/>
      <c r="E331" s="72"/>
      <c r="F331" s="72"/>
      <c r="G331" s="72"/>
      <c r="H331" s="1656" t="s">
        <v>2421</v>
      </c>
      <c r="I331" s="1657"/>
      <c r="J331" s="1657"/>
      <c r="K331" s="1657"/>
      <c r="L331" s="1657"/>
      <c r="M331" s="1657"/>
      <c r="N331" s="1657"/>
      <c r="O331" s="1657"/>
      <c r="P331" s="1657"/>
      <c r="Q331" s="1657"/>
      <c r="R331" s="1657"/>
      <c r="S331" s="701"/>
      <c r="T331" s="72" t="s">
        <v>762</v>
      </c>
      <c r="V331" s="72"/>
      <c r="W331" s="72"/>
      <c r="X331" s="72"/>
      <c r="Y331" s="72"/>
      <c r="AA331" s="1656" t="s">
        <v>2365</v>
      </c>
      <c r="AB331" s="1657"/>
      <c r="AC331" s="1657"/>
      <c r="AD331" s="1657"/>
      <c r="AE331" s="1657"/>
      <c r="AF331" s="1657"/>
      <c r="AG331" s="1657"/>
      <c r="AH331" s="1657"/>
      <c r="AI331" s="1657"/>
      <c r="AJ331" s="1657"/>
      <c r="AK331" s="1657"/>
      <c r="AL331" s="50"/>
      <c r="BA331" s="75"/>
    </row>
    <row r="332" spans="1:53" ht="12.75">
      <c r="A332" s="50"/>
      <c r="B332" s="72" t="s">
        <v>415</v>
      </c>
      <c r="C332" s="72"/>
      <c r="D332" s="72"/>
      <c r="E332" s="72"/>
      <c r="F332" s="72"/>
      <c r="H332" s="1656" t="s">
        <v>2422</v>
      </c>
      <c r="I332" s="1657"/>
      <c r="J332" s="1657"/>
      <c r="K332" s="1657"/>
      <c r="L332" s="1657"/>
      <c r="M332" s="1657"/>
      <c r="N332" s="1657"/>
      <c r="O332" s="1657"/>
      <c r="P332" s="1657"/>
      <c r="Q332" s="1657"/>
      <c r="R332" s="1657"/>
      <c r="S332" s="701"/>
      <c r="T332" s="72" t="s">
        <v>415</v>
      </c>
      <c r="V332" s="72"/>
      <c r="W332" s="72"/>
      <c r="X332" s="72"/>
      <c r="Y332" s="72"/>
      <c r="AA332" s="1656" t="s">
        <v>2426</v>
      </c>
      <c r="AB332" s="1657"/>
      <c r="AC332" s="1657"/>
      <c r="AD332" s="1657"/>
      <c r="AE332" s="1657"/>
      <c r="AF332" s="1657"/>
      <c r="AG332" s="1657"/>
      <c r="AH332" s="1657"/>
      <c r="AI332" s="1657"/>
      <c r="AJ332" s="1657"/>
      <c r="AK332" s="1657"/>
      <c r="AL332" s="50"/>
      <c r="BA332" s="75"/>
    </row>
    <row r="333" spans="1:53" ht="12.75">
      <c r="A333" s="50"/>
      <c r="B333" s="72" t="s">
        <v>416</v>
      </c>
      <c r="C333" s="72"/>
      <c r="D333" s="72"/>
      <c r="E333" s="72"/>
      <c r="F333" s="72"/>
      <c r="G333" s="72"/>
      <c r="H333" s="1658" t="s">
        <v>2423</v>
      </c>
      <c r="I333" s="1659"/>
      <c r="J333" s="1659"/>
      <c r="K333" s="1659"/>
      <c r="L333" s="1659"/>
      <c r="M333" s="1659"/>
      <c r="N333" s="8" t="s">
        <v>892</v>
      </c>
      <c r="O333" s="8"/>
      <c r="P333" s="1663"/>
      <c r="Q333" s="1663"/>
      <c r="R333" s="1663"/>
      <c r="S333" s="3"/>
      <c r="T333" s="72" t="s">
        <v>416</v>
      </c>
      <c r="V333" s="72"/>
      <c r="W333" s="72"/>
      <c r="X333" s="72"/>
      <c r="Y333" s="72"/>
      <c r="AA333" s="1658" t="s">
        <v>2427</v>
      </c>
      <c r="AB333" s="1659"/>
      <c r="AC333" s="1659"/>
      <c r="AD333" s="1659"/>
      <c r="AE333" s="1659"/>
      <c r="AF333" s="1659"/>
      <c r="AG333" s="8" t="s">
        <v>892</v>
      </c>
      <c r="AH333" s="8"/>
      <c r="AI333" s="1663"/>
      <c r="AJ333" s="1663"/>
      <c r="AK333" s="1663"/>
      <c r="AL333" s="50"/>
      <c r="BA333" s="75"/>
    </row>
    <row r="334" spans="1:53" ht="12.75">
      <c r="A334" s="50"/>
      <c r="B334" s="72" t="s">
        <v>417</v>
      </c>
      <c r="C334" s="72"/>
      <c r="D334" s="72"/>
      <c r="E334" s="72"/>
      <c r="F334" s="72"/>
      <c r="G334" s="72"/>
      <c r="H334" s="1660" t="s">
        <v>2424</v>
      </c>
      <c r="I334" s="1661"/>
      <c r="J334" s="1661"/>
      <c r="K334" s="1661"/>
      <c r="L334" s="1661"/>
      <c r="M334" s="1661"/>
      <c r="N334" s="74"/>
      <c r="O334" s="74"/>
      <c r="P334" s="76"/>
      <c r="Q334" s="76"/>
      <c r="R334" s="76"/>
      <c r="S334" s="3"/>
      <c r="T334" s="72" t="s">
        <v>417</v>
      </c>
      <c r="V334" s="72"/>
      <c r="W334" s="72"/>
      <c r="X334" s="72"/>
      <c r="Y334" s="72"/>
      <c r="AA334" s="1661"/>
      <c r="AB334" s="1661"/>
      <c r="AC334" s="1661"/>
      <c r="AD334" s="1661"/>
      <c r="AE334" s="1661"/>
      <c r="AF334" s="1661"/>
      <c r="AG334" s="74"/>
      <c r="AH334" s="74"/>
      <c r="AI334" s="76"/>
      <c r="AJ334" s="76"/>
      <c r="AK334" s="76"/>
      <c r="AL334" s="50"/>
      <c r="BA334" s="75"/>
    </row>
    <row r="335" spans="1:53" ht="12.75">
      <c r="A335" s="50"/>
      <c r="B335" s="72" t="s">
        <v>764</v>
      </c>
      <c r="C335" s="72"/>
      <c r="D335" s="72"/>
      <c r="E335" s="72"/>
      <c r="F335" s="72"/>
      <c r="G335" s="72"/>
      <c r="H335" s="1656" t="s">
        <v>2425</v>
      </c>
      <c r="I335" s="1657"/>
      <c r="J335" s="1657"/>
      <c r="K335" s="1657"/>
      <c r="L335" s="1657"/>
      <c r="M335" s="1657"/>
      <c r="N335" s="1665"/>
      <c r="O335" s="1665"/>
      <c r="P335" s="1665"/>
      <c r="Q335" s="1665"/>
      <c r="R335" s="1665"/>
      <c r="S335" s="701"/>
      <c r="T335" s="72" t="s">
        <v>764</v>
      </c>
      <c r="V335" s="72"/>
      <c r="W335" s="72"/>
      <c r="X335" s="72"/>
      <c r="Y335" s="72"/>
      <c r="AA335" s="1656" t="s">
        <v>2428</v>
      </c>
      <c r="AB335" s="1657"/>
      <c r="AC335" s="1657"/>
      <c r="AD335" s="1657"/>
      <c r="AE335" s="1657"/>
      <c r="AF335" s="1657"/>
      <c r="AG335" s="1665"/>
      <c r="AH335" s="1665"/>
      <c r="AI335" s="1665"/>
      <c r="AJ335" s="1665"/>
      <c r="AK335" s="166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6" t="s">
        <v>2429</v>
      </c>
      <c r="I337" s="1665"/>
      <c r="J337" s="1665"/>
      <c r="K337" s="1665"/>
      <c r="L337" s="1665"/>
      <c r="M337" s="1665"/>
      <c r="N337" s="1665"/>
      <c r="O337" s="1665"/>
      <c r="P337" s="1665"/>
      <c r="Q337" s="1665"/>
      <c r="R337" s="1665"/>
      <c r="T337" s="578" t="s">
        <v>1237</v>
      </c>
      <c r="AA337" s="1666" t="s">
        <v>2429</v>
      </c>
      <c r="AB337" s="1665"/>
      <c r="AC337" s="1665"/>
      <c r="AD337" s="1665"/>
      <c r="AE337" s="1665"/>
      <c r="AF337" s="1665"/>
      <c r="AG337" s="1665"/>
      <c r="AH337" s="1665"/>
      <c r="AI337" s="1665"/>
      <c r="AJ337" s="1665"/>
      <c r="AK337" s="1665"/>
      <c r="AL337" s="50"/>
      <c r="BA337" s="75"/>
    </row>
    <row r="338" spans="1:53" ht="12.75">
      <c r="A338" s="50"/>
      <c r="B338" s="578" t="s">
        <v>761</v>
      </c>
      <c r="C338" s="578"/>
      <c r="D338" s="578"/>
      <c r="E338" s="578"/>
      <c r="F338" s="578"/>
      <c r="G338" s="579"/>
      <c r="H338" s="1657"/>
      <c r="I338" s="1657"/>
      <c r="J338" s="1657"/>
      <c r="K338" s="1657"/>
      <c r="L338" s="1657"/>
      <c r="M338" s="1657"/>
      <c r="N338" s="1657"/>
      <c r="O338" s="1657"/>
      <c r="P338" s="1657"/>
      <c r="Q338" s="1657"/>
      <c r="R338" s="1657"/>
      <c r="T338" s="72" t="s">
        <v>761</v>
      </c>
      <c r="AA338" s="1657"/>
      <c r="AB338" s="1657"/>
      <c r="AC338" s="1657"/>
      <c r="AD338" s="1657"/>
      <c r="AE338" s="1657"/>
      <c r="AF338" s="1657"/>
      <c r="AG338" s="1657"/>
      <c r="AH338" s="1657"/>
      <c r="AI338" s="1657"/>
      <c r="AJ338" s="1657"/>
      <c r="AK338" s="1657"/>
      <c r="AL338" s="50"/>
      <c r="BA338" s="75"/>
    </row>
    <row r="339" spans="1:53" ht="12.75">
      <c r="A339" s="50"/>
      <c r="B339" s="578" t="s">
        <v>763</v>
      </c>
      <c r="C339" s="578"/>
      <c r="D339" s="578"/>
      <c r="E339" s="578"/>
      <c r="F339" s="578"/>
      <c r="G339" s="578"/>
      <c r="H339" s="1657"/>
      <c r="I339" s="1657"/>
      <c r="J339" s="1657"/>
      <c r="K339" s="1657"/>
      <c r="L339" s="1657"/>
      <c r="M339" s="1657"/>
      <c r="N339" s="1657"/>
      <c r="O339" s="1657"/>
      <c r="P339" s="1657"/>
      <c r="Q339" s="1657"/>
      <c r="R339" s="1657"/>
      <c r="T339" s="72" t="s">
        <v>762</v>
      </c>
      <c r="AA339" s="1657"/>
      <c r="AB339" s="1657"/>
      <c r="AC339" s="1657"/>
      <c r="AD339" s="1657"/>
      <c r="AE339" s="1657"/>
      <c r="AF339" s="1657"/>
      <c r="AG339" s="1657"/>
      <c r="AH339" s="1657"/>
      <c r="AI339" s="1657"/>
      <c r="AJ339" s="1657"/>
      <c r="AK339" s="1657"/>
      <c r="AL339" s="50"/>
    </row>
    <row r="340" spans="1:53" ht="12.75">
      <c r="A340" s="50"/>
      <c r="B340" s="578" t="s">
        <v>415</v>
      </c>
      <c r="C340" s="578"/>
      <c r="D340" s="578"/>
      <c r="E340" s="578"/>
      <c r="F340" s="578"/>
      <c r="G340" s="579"/>
      <c r="H340" s="1657"/>
      <c r="I340" s="1657"/>
      <c r="J340" s="1657"/>
      <c r="K340" s="1657"/>
      <c r="L340" s="1657"/>
      <c r="M340" s="1657"/>
      <c r="N340" s="1657"/>
      <c r="O340" s="1657"/>
      <c r="P340" s="1657"/>
      <c r="Q340" s="1657"/>
      <c r="R340" s="1657"/>
      <c r="T340" s="72" t="s">
        <v>415</v>
      </c>
      <c r="AA340" s="1657"/>
      <c r="AB340" s="1657"/>
      <c r="AC340" s="1657"/>
      <c r="AD340" s="1657"/>
      <c r="AE340" s="1657"/>
      <c r="AF340" s="1657"/>
      <c r="AG340" s="1657"/>
      <c r="AH340" s="1657"/>
      <c r="AI340" s="1657"/>
      <c r="AJ340" s="1657"/>
      <c r="AK340" s="1657"/>
      <c r="AL340" s="50"/>
    </row>
    <row r="341" spans="1:53" ht="12.75">
      <c r="A341" s="50"/>
      <c r="B341" s="578" t="s">
        <v>416</v>
      </c>
      <c r="C341" s="578"/>
      <c r="D341" s="578"/>
      <c r="E341" s="578"/>
      <c r="F341" s="578"/>
      <c r="G341" s="578"/>
      <c r="H341" s="1659"/>
      <c r="I341" s="1659"/>
      <c r="J341" s="1659"/>
      <c r="K341" s="1659"/>
      <c r="L341" s="1659"/>
      <c r="M341" s="1659"/>
      <c r="N341" s="8" t="s">
        <v>892</v>
      </c>
      <c r="O341" s="8"/>
      <c r="P341" s="1663"/>
      <c r="Q341" s="1663"/>
      <c r="R341" s="1663"/>
      <c r="T341" s="72" t="s">
        <v>416</v>
      </c>
      <c r="AA341" s="1659"/>
      <c r="AB341" s="1659"/>
      <c r="AC341" s="1659"/>
      <c r="AD341" s="1659"/>
      <c r="AE341" s="1659"/>
      <c r="AF341" s="1659"/>
      <c r="AG341" s="8" t="s">
        <v>892</v>
      </c>
      <c r="AH341" s="8"/>
      <c r="AI341" s="1663"/>
      <c r="AJ341" s="1663"/>
      <c r="AK341" s="1663"/>
      <c r="AL341" s="50"/>
    </row>
    <row r="342" spans="1:53" ht="12.75">
      <c r="A342" s="50"/>
      <c r="B342" s="578" t="s">
        <v>417</v>
      </c>
      <c r="C342" s="578"/>
      <c r="D342" s="578"/>
      <c r="E342" s="578"/>
      <c r="F342" s="578"/>
      <c r="G342" s="578"/>
      <c r="H342" s="1661"/>
      <c r="I342" s="1661"/>
      <c r="J342" s="1661"/>
      <c r="K342" s="1661"/>
      <c r="L342" s="1661"/>
      <c r="M342" s="1661"/>
      <c r="N342" s="74"/>
      <c r="O342" s="74"/>
      <c r="P342" s="76"/>
      <c r="Q342" s="76"/>
      <c r="R342" s="76"/>
      <c r="T342" s="72" t="s">
        <v>417</v>
      </c>
      <c r="AA342" s="1661"/>
      <c r="AB342" s="1661"/>
      <c r="AC342" s="1661"/>
      <c r="AD342" s="1661"/>
      <c r="AE342" s="1661"/>
      <c r="AF342" s="1661"/>
      <c r="AG342" s="74"/>
      <c r="AH342" s="74"/>
      <c r="AI342" s="76"/>
      <c r="AJ342" s="76"/>
      <c r="AK342" s="76"/>
      <c r="AL342" s="50"/>
    </row>
    <row r="343" spans="1:53" ht="12.75" customHeight="1">
      <c r="A343" s="50"/>
      <c r="B343" s="578" t="s">
        <v>764</v>
      </c>
      <c r="C343" s="578"/>
      <c r="D343" s="578"/>
      <c r="E343" s="578"/>
      <c r="F343" s="578"/>
      <c r="G343" s="578"/>
      <c r="H343" s="1657"/>
      <c r="I343" s="1657"/>
      <c r="J343" s="1657"/>
      <c r="K343" s="1657"/>
      <c r="L343" s="1657"/>
      <c r="M343" s="1657"/>
      <c r="N343" s="1665"/>
      <c r="O343" s="1665"/>
      <c r="P343" s="1665"/>
      <c r="Q343" s="1665"/>
      <c r="R343" s="1665"/>
      <c r="T343" s="72" t="s">
        <v>764</v>
      </c>
      <c r="AA343" s="1657"/>
      <c r="AB343" s="1657"/>
      <c r="AC343" s="1657"/>
      <c r="AD343" s="1657"/>
      <c r="AE343" s="1657"/>
      <c r="AF343" s="1657"/>
      <c r="AG343" s="1665"/>
      <c r="AH343" s="1665"/>
      <c r="AI343" s="1665"/>
      <c r="AJ343" s="1665"/>
      <c r="AK343" s="166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8" t="s">
        <v>543</v>
      </c>
      <c r="B345" s="1668"/>
      <c r="C345" s="1668"/>
      <c r="D345" s="1668"/>
      <c r="E345" s="1668"/>
      <c r="F345" s="1668"/>
      <c r="G345" s="1668"/>
      <c r="H345" s="1668"/>
      <c r="I345" s="1668"/>
      <c r="J345" s="1668"/>
      <c r="K345" s="1668"/>
      <c r="L345" s="1668"/>
      <c r="M345" s="1668"/>
      <c r="N345" s="1668"/>
      <c r="O345" s="1668"/>
      <c r="P345" s="1668"/>
      <c r="Q345" s="1668"/>
      <c r="R345" s="1668"/>
      <c r="S345" s="1668"/>
      <c r="T345" s="1668"/>
      <c r="U345" s="1668"/>
      <c r="V345" s="1668"/>
      <c r="W345" s="1668"/>
      <c r="X345" s="1668"/>
      <c r="Y345" s="1668"/>
      <c r="Z345" s="1668"/>
      <c r="AA345" s="1668"/>
      <c r="AB345" s="1668"/>
      <c r="AC345" s="1668"/>
      <c r="AD345" s="1668"/>
      <c r="AE345" s="1668"/>
      <c r="AF345" s="1668"/>
      <c r="AG345" s="1668"/>
      <c r="AH345" s="1668"/>
      <c r="AI345" s="1668"/>
      <c r="AJ345" s="1668"/>
      <c r="AK345" s="1668"/>
      <c r="AL345" s="1668"/>
    </row>
    <row r="346" spans="1:53" ht="12.75" customHeight="1" thickBot="1">
      <c r="A346" s="1669"/>
      <c r="B346" s="1669"/>
      <c r="C346" s="1669"/>
      <c r="D346" s="1669"/>
      <c r="E346" s="1669"/>
      <c r="F346" s="1669"/>
      <c r="G346" s="1669"/>
      <c r="H346" s="1669"/>
      <c r="I346" s="1669"/>
      <c r="J346" s="1669"/>
      <c r="K346" s="1669"/>
      <c r="L346" s="1669"/>
      <c r="M346" s="1669"/>
      <c r="N346" s="1669"/>
      <c r="O346" s="1669"/>
      <c r="P346" s="1669"/>
      <c r="Q346" s="1669"/>
      <c r="R346" s="1669"/>
      <c r="S346" s="1669"/>
      <c r="T346" s="1669"/>
      <c r="U346" s="1669"/>
      <c r="V346" s="1669"/>
      <c r="W346" s="1669"/>
      <c r="X346" s="1669"/>
      <c r="Y346" s="1669"/>
      <c r="Z346" s="1669"/>
      <c r="AA346" s="1669"/>
      <c r="AB346" s="1669"/>
      <c r="AC346" s="1669"/>
      <c r="AD346" s="1669"/>
      <c r="AE346" s="1669"/>
      <c r="AF346" s="1669"/>
      <c r="AG346" s="1669"/>
      <c r="AH346" s="1669"/>
      <c r="AI346" s="1669"/>
      <c r="AJ346" s="1669"/>
      <c r="AK346" s="1669"/>
      <c r="AL346" s="166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2" t="s">
        <v>119</v>
      </c>
      <c r="N349" s="1662"/>
      <c r="P349" s="16" t="s">
        <v>2173</v>
      </c>
      <c r="AJ349" s="1662" t="s">
        <v>119</v>
      </c>
      <c r="AK349" s="1662"/>
    </row>
    <row r="350" spans="1:53" ht="12.75" customHeight="1">
      <c r="D350" s="72" t="s">
        <v>2087</v>
      </c>
      <c r="M350" s="1662" t="s">
        <v>135</v>
      </c>
      <c r="N350" s="1662"/>
      <c r="P350" s="72" t="s">
        <v>2174</v>
      </c>
      <c r="AJ350" s="1664">
        <v>34</v>
      </c>
      <c r="AK350" s="1664"/>
    </row>
    <row r="351" spans="1:53" ht="12.75" customHeight="1">
      <c r="D351" s="16" t="s">
        <v>348</v>
      </c>
      <c r="M351" s="1662" t="s">
        <v>135</v>
      </c>
      <c r="N351" s="1662"/>
      <c r="P351" s="16" t="s">
        <v>2175</v>
      </c>
      <c r="AJ351" s="1662" t="s">
        <v>119</v>
      </c>
      <c r="AK351" s="1662"/>
    </row>
    <row r="352" spans="1:53" ht="12.75" customHeight="1">
      <c r="D352" s="16" t="s">
        <v>349</v>
      </c>
      <c r="M352" s="1662" t="s">
        <v>135</v>
      </c>
      <c r="N352" s="1662"/>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62" t="s">
        <v>135</v>
      </c>
      <c r="O357" s="1662"/>
      <c r="P357" s="83"/>
      <c r="Q357" s="83"/>
      <c r="R357" s="83"/>
      <c r="S357" s="83"/>
      <c r="T357" s="83"/>
      <c r="U357" s="83"/>
      <c r="V357" s="83"/>
      <c r="W357" s="83"/>
      <c r="X357" s="83"/>
      <c r="Y357" s="84"/>
      <c r="Z357" s="84"/>
      <c r="AC357" s="83"/>
      <c r="AD357" s="83"/>
      <c r="AE357" s="83"/>
    </row>
    <row r="358" spans="1:57" ht="12.75">
      <c r="E358" s="16" t="s">
        <v>795</v>
      </c>
      <c r="Y358" s="1662" t="s">
        <v>135</v>
      </c>
      <c r="Z358" s="1662"/>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62" t="s">
        <v>135</v>
      </c>
      <c r="K360" s="1662"/>
      <c r="L360" s="83"/>
      <c r="M360" s="83"/>
      <c r="N360" s="83"/>
      <c r="O360" s="83"/>
      <c r="P360" s="83"/>
      <c r="Q360" s="83"/>
      <c r="R360" s="83"/>
      <c r="S360" s="83"/>
      <c r="T360" s="83"/>
      <c r="U360" s="83"/>
      <c r="V360" s="83"/>
      <c r="W360" s="83"/>
      <c r="X360" s="83"/>
      <c r="Y360" s="83"/>
      <c r="Z360" s="83"/>
      <c r="AC360" s="83"/>
      <c r="AD360" s="83"/>
      <c r="AE360" s="83"/>
    </row>
    <row r="361" spans="1:57" ht="12.75">
      <c r="E361" s="1553" t="s">
        <v>350</v>
      </c>
      <c r="F361" s="1553"/>
      <c r="G361" s="1553"/>
      <c r="H361" s="1553"/>
      <c r="I361" s="1553"/>
      <c r="J361" s="1553"/>
      <c r="K361" s="1553"/>
      <c r="L361" s="1553"/>
      <c r="M361" s="1553"/>
      <c r="N361" s="1553"/>
      <c r="O361" s="1553"/>
      <c r="P361" s="1553"/>
      <c r="Q361" s="1553"/>
      <c r="R361" s="1553"/>
      <c r="S361" s="1553"/>
      <c r="T361" s="1553"/>
      <c r="U361" s="1553"/>
      <c r="V361" s="1553"/>
      <c r="W361" s="1553"/>
      <c r="X361" s="1553"/>
      <c r="Y361" s="1553"/>
      <c r="Z361" s="1553"/>
      <c r="AA361" s="1553"/>
      <c r="AB361" s="1553"/>
      <c r="AC361" s="1553"/>
      <c r="AD361" s="1553"/>
      <c r="AE361" s="1553"/>
      <c r="AF361" s="1553"/>
      <c r="AG361" s="1553"/>
      <c r="AH361" s="1553"/>
      <c r="BE361" s="16" t="s">
        <v>135</v>
      </c>
    </row>
    <row r="362" spans="1:57" ht="12.75">
      <c r="E362" s="1553"/>
      <c r="F362" s="1553"/>
      <c r="G362" s="1553"/>
      <c r="H362" s="1553"/>
      <c r="I362" s="1553"/>
      <c r="J362" s="1553"/>
      <c r="K362" s="1553"/>
      <c r="L362" s="1553"/>
      <c r="M362" s="1553"/>
      <c r="N362" s="1553"/>
      <c r="O362" s="1553"/>
      <c r="P362" s="1553"/>
      <c r="Q362" s="1553"/>
      <c r="R362" s="1553"/>
      <c r="S362" s="1553"/>
      <c r="T362" s="1553"/>
      <c r="U362" s="1553"/>
      <c r="V362" s="1553"/>
      <c r="W362" s="1553"/>
      <c r="X362" s="1553"/>
      <c r="Y362" s="1553"/>
      <c r="Z362" s="1553"/>
      <c r="AA362" s="1553"/>
      <c r="AB362" s="1553"/>
      <c r="AC362" s="1553"/>
      <c r="AD362" s="1553"/>
      <c r="AE362" s="1553"/>
      <c r="AF362" s="1553"/>
      <c r="AG362" s="1553"/>
      <c r="AH362" s="1553"/>
      <c r="BE362" s="16" t="s">
        <v>528</v>
      </c>
    </row>
    <row r="363" spans="1:57" ht="12.75" customHeight="1">
      <c r="E363" s="8" t="s">
        <v>652</v>
      </c>
      <c r="F363" s="8"/>
      <c r="G363" s="8"/>
      <c r="H363" s="8"/>
      <c r="I363" s="8"/>
      <c r="J363" s="8"/>
      <c r="K363" s="8"/>
      <c r="L363" s="8"/>
      <c r="N363" s="1853"/>
      <c r="O363" s="1853"/>
      <c r="P363" s="1853"/>
      <c r="Q363" s="1853"/>
      <c r="R363" s="8"/>
      <c r="U363" s="8" t="s">
        <v>653</v>
      </c>
      <c r="V363" s="8"/>
      <c r="W363" s="8"/>
      <c r="X363" s="8"/>
      <c r="Y363" s="8"/>
      <c r="Z363" s="8"/>
      <c r="AA363" s="8"/>
      <c r="AB363" s="8"/>
      <c r="AC363" s="1853"/>
      <c r="AD363" s="1853"/>
      <c r="AE363" s="1853"/>
      <c r="AF363" s="1853"/>
      <c r="BE363" s="16" t="s">
        <v>119</v>
      </c>
    </row>
    <row r="364" spans="1:57" ht="12.75">
      <c r="E364" s="8" t="s">
        <v>654</v>
      </c>
      <c r="F364" s="8"/>
      <c r="G364" s="8"/>
      <c r="H364" s="8"/>
      <c r="I364" s="8"/>
      <c r="J364" s="8"/>
      <c r="K364" s="8"/>
      <c r="L364" s="8"/>
      <c r="N364" s="1853"/>
      <c r="O364" s="1853"/>
      <c r="P364" s="1853"/>
      <c r="Q364" s="1853"/>
      <c r="R364" s="8"/>
      <c r="U364" s="8" t="s">
        <v>655</v>
      </c>
      <c r="V364" s="8"/>
      <c r="W364" s="8"/>
      <c r="X364" s="8"/>
      <c r="Y364" s="8"/>
      <c r="Z364" s="8"/>
      <c r="AA364" s="8"/>
      <c r="AB364" s="8"/>
      <c r="AC364" s="1853"/>
      <c r="AD364" s="1853"/>
      <c r="AE364" s="1853"/>
      <c r="AF364" s="1853"/>
    </row>
    <row r="365" spans="1:57" ht="12.75" customHeight="1">
      <c r="E365" s="8" t="s">
        <v>69</v>
      </c>
      <c r="F365" s="8"/>
      <c r="G365" s="8"/>
      <c r="H365" s="8"/>
      <c r="I365" s="8"/>
      <c r="J365" s="8"/>
      <c r="K365" s="8"/>
      <c r="L365" s="8"/>
      <c r="N365" s="1853"/>
      <c r="O365" s="1853"/>
      <c r="P365" s="1853"/>
      <c r="Q365" s="1853"/>
      <c r="R365" s="8"/>
      <c r="V365" s="8"/>
      <c r="W365" s="8"/>
      <c r="X365" s="8"/>
      <c r="Y365" s="8"/>
      <c r="Z365" s="8"/>
      <c r="AA365" s="8"/>
      <c r="AB365" s="8"/>
    </row>
    <row r="366" spans="1:57" ht="12.75">
      <c r="E366" s="8" t="s">
        <v>70</v>
      </c>
      <c r="F366" s="8"/>
      <c r="G366" s="8"/>
      <c r="H366" s="8"/>
      <c r="I366" s="8"/>
      <c r="J366" s="8"/>
      <c r="K366" s="8"/>
      <c r="L366" s="8"/>
      <c r="N366" s="1850"/>
      <c r="O366" s="1850"/>
      <c r="P366" s="1850"/>
      <c r="Q366" s="1850"/>
      <c r="R366" s="1850"/>
      <c r="S366" s="1850"/>
      <c r="T366" s="1850"/>
      <c r="U366" s="1850"/>
      <c r="V366" s="1850"/>
      <c r="W366" s="1850"/>
      <c r="X366" s="1850"/>
      <c r="Y366" s="1850"/>
      <c r="Z366" s="1850"/>
      <c r="AA366" s="1850"/>
      <c r="AB366" s="1850"/>
      <c r="AC366" s="1850"/>
      <c r="AD366" s="1850"/>
      <c r="AE366" s="1850"/>
      <c r="AF366" s="1850"/>
    </row>
    <row r="367" spans="1:57" ht="12.75">
      <c r="E367" s="8"/>
      <c r="F367" s="8"/>
      <c r="G367" s="8"/>
      <c r="H367" s="8"/>
      <c r="I367" s="8"/>
      <c r="J367" s="8"/>
      <c r="K367" s="8"/>
      <c r="L367" s="8"/>
      <c r="N367" s="1851"/>
      <c r="O367" s="1851"/>
      <c r="P367" s="1851"/>
      <c r="Q367" s="1851"/>
      <c r="R367" s="1851"/>
      <c r="S367" s="1851"/>
      <c r="T367" s="1851"/>
      <c r="U367" s="1851"/>
      <c r="V367" s="1851"/>
      <c r="W367" s="1851"/>
      <c r="X367" s="1851"/>
      <c r="Y367" s="1851"/>
      <c r="Z367" s="1851"/>
      <c r="AA367" s="1851"/>
      <c r="AB367" s="1851"/>
      <c r="AC367" s="1851"/>
      <c r="AD367" s="1851"/>
      <c r="AE367" s="1851"/>
      <c r="AF367" s="1851"/>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7"/>
      <c r="T370" s="1857"/>
      <c r="U370" s="758" t="s">
        <v>258</v>
      </c>
      <c r="V370" s="1857"/>
      <c r="W370" s="1857"/>
      <c r="X370" s="579"/>
      <c r="Y370" s="759" t="s">
        <v>256</v>
      </c>
      <c r="Z370" s="579"/>
      <c r="AA370" s="759"/>
      <c r="AB370" s="759" t="s">
        <v>257</v>
      </c>
      <c r="AC370" s="579"/>
      <c r="AD370" s="1857"/>
      <c r="AE370" s="1857"/>
      <c r="AF370" s="758" t="s">
        <v>258</v>
      </c>
      <c r="AG370" s="1857"/>
      <c r="AH370" s="1857"/>
    </row>
    <row r="371" spans="1:36" ht="12.75" customHeight="1">
      <c r="D371" s="579"/>
      <c r="E371" s="578" t="s">
        <v>1337</v>
      </c>
      <c r="F371" s="578"/>
      <c r="G371" s="578"/>
      <c r="H371" s="578"/>
      <c r="I371" s="578"/>
      <c r="J371" s="578"/>
      <c r="K371" s="578"/>
      <c r="L371" s="578"/>
      <c r="M371" s="579"/>
      <c r="N371" s="1857"/>
      <c r="O371" s="1857"/>
      <c r="P371" s="185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2" t="s">
        <v>135</v>
      </c>
      <c r="AH372" s="1852"/>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2" t="s">
        <v>135</v>
      </c>
      <c r="AH373" s="1852"/>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2" t="s">
        <v>135</v>
      </c>
      <c r="W374" s="1852"/>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2" t="s">
        <v>135</v>
      </c>
      <c r="W375" s="1852"/>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6" t="s">
        <v>2357</v>
      </c>
      <c r="K378" s="1665"/>
      <c r="L378" s="1665"/>
      <c r="M378" s="1665"/>
      <c r="N378" s="1665"/>
      <c r="O378" s="1665"/>
      <c r="P378" s="1665"/>
      <c r="Q378" s="1665"/>
      <c r="R378" s="1665"/>
      <c r="S378" s="1665"/>
      <c r="T378" s="1665"/>
      <c r="U378" s="1665"/>
      <c r="V378" s="18" t="s">
        <v>772</v>
      </c>
      <c r="W378" s="18"/>
      <c r="X378" s="18"/>
      <c r="Y378" s="18"/>
      <c r="Z378" s="18"/>
      <c r="AA378" s="18"/>
      <c r="AB378" s="18"/>
      <c r="AC378" s="1666" t="s">
        <v>2340</v>
      </c>
      <c r="AD378" s="1665"/>
      <c r="AE378" s="1665"/>
      <c r="AF378" s="1665"/>
      <c r="AG378" s="1665"/>
      <c r="AH378" s="1665"/>
      <c r="AI378" s="1665"/>
      <c r="AJ378" s="1665"/>
    </row>
    <row r="379" spans="1:36" ht="12.75" customHeight="1">
      <c r="D379" s="72" t="s">
        <v>2176</v>
      </c>
      <c r="J379" s="1657"/>
      <c r="K379" s="1657"/>
      <c r="L379" s="1657"/>
      <c r="M379" s="1657"/>
      <c r="N379" s="1657"/>
      <c r="O379" s="1657"/>
      <c r="P379" s="1657"/>
      <c r="Q379" s="1657"/>
      <c r="R379" s="1657"/>
      <c r="S379" s="1657"/>
      <c r="T379" s="1657"/>
      <c r="U379" s="1657"/>
      <c r="V379" s="72" t="s">
        <v>2176</v>
      </c>
      <c r="W379" s="18"/>
      <c r="X379" s="18"/>
      <c r="Y379" s="18"/>
      <c r="Z379" s="18"/>
      <c r="AA379" s="18"/>
      <c r="AB379" s="18"/>
      <c r="AC379" s="1665"/>
      <c r="AD379" s="1665"/>
      <c r="AE379" s="1665"/>
      <c r="AF379" s="1665"/>
      <c r="AG379" s="1665"/>
      <c r="AH379" s="1665"/>
      <c r="AI379" s="1665"/>
      <c r="AJ379" s="1665"/>
    </row>
    <row r="380" spans="1:36" ht="12.75" customHeight="1">
      <c r="D380" s="72" t="s">
        <v>600</v>
      </c>
      <c r="J380" s="1656" t="s">
        <v>2341</v>
      </c>
      <c r="K380" s="1657"/>
      <c r="L380" s="1657"/>
      <c r="M380" s="1657"/>
      <c r="N380" s="1657"/>
      <c r="O380" s="1657"/>
      <c r="P380" s="1657"/>
      <c r="Q380" s="1657"/>
      <c r="R380" s="1657"/>
      <c r="S380" s="1657"/>
      <c r="T380" s="1657"/>
      <c r="U380" s="1657"/>
      <c r="V380" s="72" t="s">
        <v>600</v>
      </c>
      <c r="W380" s="18"/>
      <c r="X380" s="18"/>
      <c r="Y380" s="18"/>
      <c r="Z380" s="18"/>
      <c r="AA380" s="18"/>
      <c r="AB380" s="18"/>
      <c r="AC380" s="1666" t="s">
        <v>2341</v>
      </c>
      <c r="AD380" s="1665"/>
      <c r="AE380" s="1665"/>
      <c r="AF380" s="1665"/>
      <c r="AG380" s="1665"/>
      <c r="AH380" s="1665"/>
      <c r="AI380" s="1665"/>
      <c r="AJ380" s="1665"/>
    </row>
    <row r="381" spans="1:36" ht="12.75" customHeight="1">
      <c r="D381" s="727" t="s">
        <v>2177</v>
      </c>
      <c r="I381" s="102"/>
      <c r="J381" s="1790" t="s">
        <v>2430</v>
      </c>
      <c r="K381" s="1715"/>
      <c r="L381" s="1715"/>
      <c r="M381" s="1715"/>
      <c r="N381" s="1715"/>
      <c r="O381" s="1715"/>
      <c r="P381" s="1715"/>
      <c r="Q381" s="1715"/>
      <c r="R381" s="1715"/>
      <c r="S381" s="1715"/>
      <c r="T381" s="1715"/>
      <c r="U381" s="1715"/>
      <c r="V381" s="1666" t="s">
        <v>2365</v>
      </c>
      <c r="W381" s="1665"/>
      <c r="X381" s="1665"/>
      <c r="Y381" s="1665"/>
      <c r="Z381" s="1665"/>
      <c r="AA381" s="1665"/>
      <c r="AB381" s="1665"/>
      <c r="AC381" s="1665"/>
      <c r="AD381" s="1665"/>
      <c r="AE381" s="1665"/>
      <c r="AF381" s="1665"/>
      <c r="AG381" s="1665"/>
      <c r="AH381" s="1665"/>
      <c r="AI381" s="1665"/>
      <c r="AJ381" s="1665"/>
    </row>
    <row r="382" spans="1:36" ht="12.75" customHeight="1">
      <c r="D382" s="16" t="s">
        <v>611</v>
      </c>
      <c r="Q382" s="2004">
        <v>44593</v>
      </c>
      <c r="R382" s="2004"/>
      <c r="S382" s="2004"/>
      <c r="T382" s="2004"/>
      <c r="U382" s="2004"/>
      <c r="V382" s="16" t="s">
        <v>184</v>
      </c>
      <c r="AI382" s="1662" t="s">
        <v>119</v>
      </c>
      <c r="AJ382" s="1662"/>
    </row>
    <row r="383" spans="1:36" ht="12.75" customHeight="1">
      <c r="D383" s="16" t="s">
        <v>612</v>
      </c>
      <c r="Q383" s="1755">
        <v>45291</v>
      </c>
      <c r="R383" s="1869"/>
      <c r="S383" s="1869"/>
      <c r="T383" s="1869"/>
      <c r="U383" s="1869"/>
      <c r="W383" s="43" t="s">
        <v>20</v>
      </c>
      <c r="AG383" s="1870" t="s">
        <v>135</v>
      </c>
      <c r="AH383" s="1870"/>
      <c r="AI383" s="1870"/>
      <c r="AJ383" s="1870"/>
    </row>
    <row r="384" spans="1:36" ht="12.75" customHeight="1">
      <c r="D384" s="16" t="s">
        <v>301</v>
      </c>
      <c r="Q384" s="1693" t="s">
        <v>2431</v>
      </c>
      <c r="R384" s="1693"/>
      <c r="S384" s="1693"/>
      <c r="T384" s="1693"/>
      <c r="U384" s="1693"/>
      <c r="V384" s="72" t="s">
        <v>2178</v>
      </c>
      <c r="AG384" s="1812"/>
      <c r="AH384" s="1812"/>
      <c r="AI384" s="1812"/>
      <c r="AJ384" s="1812"/>
    </row>
    <row r="385" spans="4:36" ht="12.75" customHeight="1">
      <c r="D385" s="16" t="s">
        <v>416</v>
      </c>
      <c r="I385" s="1658" t="s">
        <v>2355</v>
      </c>
      <c r="J385" s="1658"/>
      <c r="K385" s="1658"/>
      <c r="L385" s="1658"/>
      <c r="M385" s="1658"/>
      <c r="N385" s="1658"/>
      <c r="Q385" s="326" t="s">
        <v>892</v>
      </c>
      <c r="S385" s="2099"/>
      <c r="T385" s="2099"/>
      <c r="U385" s="2099"/>
      <c r="V385" s="16" t="s">
        <v>19</v>
      </c>
      <c r="AI385" s="1662" t="s">
        <v>528</v>
      </c>
      <c r="AJ385" s="1662"/>
    </row>
    <row r="386" spans="4:36" s="50" customFormat="1" ht="12.75" customHeight="1">
      <c r="D386" s="16" t="s">
        <v>185</v>
      </c>
      <c r="E386" s="16"/>
      <c r="F386" s="16"/>
      <c r="G386" s="16"/>
      <c r="H386" s="16"/>
      <c r="I386" s="16"/>
      <c r="J386" s="16"/>
      <c r="K386" s="16"/>
      <c r="L386" s="16"/>
      <c r="M386" s="16"/>
      <c r="N386" s="16"/>
      <c r="O386" s="16"/>
      <c r="P386" s="16"/>
      <c r="Q386" s="1870" t="s">
        <v>135</v>
      </c>
      <c r="R386" s="1744"/>
      <c r="S386" s="1744"/>
      <c r="T386" s="1744"/>
      <c r="U386" s="1744"/>
      <c r="V386" s="16" t="s">
        <v>186</v>
      </c>
      <c r="W386" s="16"/>
      <c r="X386" s="16"/>
      <c r="Y386" s="16"/>
      <c r="Z386" s="16"/>
      <c r="AA386" s="16"/>
      <c r="AB386" s="16"/>
      <c r="AC386" s="16"/>
      <c r="AD386" s="16"/>
      <c r="AE386" s="16"/>
      <c r="AF386" s="16"/>
      <c r="AG386" s="1870" t="s">
        <v>2432</v>
      </c>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00">
        <v>1.2800000000000001E-2</v>
      </c>
      <c r="R387" s="2100"/>
      <c r="S387" s="2100"/>
      <c r="T387" s="2100"/>
      <c r="U387" s="2100"/>
      <c r="V387" s="16" t="s">
        <v>1842</v>
      </c>
      <c r="W387" s="16"/>
      <c r="X387" s="16"/>
      <c r="Y387" s="16"/>
      <c r="Z387" s="16"/>
      <c r="AA387" s="16"/>
      <c r="AB387" s="16"/>
      <c r="AC387" s="16"/>
      <c r="AD387" s="16"/>
      <c r="AE387" s="16"/>
      <c r="AF387" s="16"/>
      <c r="AG387" s="1870"/>
      <c r="AH387" s="1870"/>
      <c r="AI387" s="1870"/>
      <c r="AJ387" s="1870"/>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62" t="s">
        <v>528</v>
      </c>
      <c r="AJ390" s="1662"/>
    </row>
    <row r="391" spans="4:36" s="50" customFormat="1" ht="12.75" customHeight="1">
      <c r="D391" s="72" t="s">
        <v>2181</v>
      </c>
      <c r="E391" s="16"/>
      <c r="F391" s="16"/>
      <c r="G391" s="16"/>
      <c r="H391" s="16"/>
      <c r="I391" s="16"/>
      <c r="J391" s="16"/>
      <c r="K391" s="16"/>
      <c r="L391" s="16"/>
      <c r="M391" s="16"/>
      <c r="N391" s="16"/>
      <c r="O391" s="16"/>
      <c r="P391" s="16"/>
      <c r="Q391" s="16"/>
      <c r="R391" s="16"/>
      <c r="S391" s="16"/>
      <c r="T391" s="2097"/>
      <c r="U391" s="2097"/>
      <c r="V391" s="2097"/>
      <c r="W391" s="2097"/>
      <c r="X391" s="2097"/>
      <c r="Y391" s="2097"/>
      <c r="Z391" s="2097"/>
      <c r="AA391" s="2097"/>
      <c r="AB391" s="2097"/>
      <c r="AC391" s="2097"/>
      <c r="AD391" s="2097"/>
      <c r="AE391" s="2097"/>
      <c r="AF391" s="2097"/>
      <c r="AG391" s="2097"/>
      <c r="AH391" s="2097"/>
      <c r="AI391" s="2097"/>
      <c r="AJ391" s="2097"/>
    </row>
    <row r="392" spans="4:36" s="50" customFormat="1" ht="12.75" customHeight="1">
      <c r="D392" s="72" t="s">
        <v>2182</v>
      </c>
      <c r="E392" s="16"/>
      <c r="F392" s="16"/>
      <c r="G392" s="16"/>
      <c r="H392" s="16"/>
      <c r="I392" s="16"/>
      <c r="J392" s="16"/>
      <c r="K392" s="16"/>
      <c r="L392" s="16"/>
      <c r="M392" s="16"/>
      <c r="N392" s="16"/>
      <c r="O392" s="16"/>
      <c r="P392" s="16"/>
      <c r="Q392" s="16"/>
      <c r="R392" s="16"/>
      <c r="S392" s="16"/>
      <c r="T392" s="2097"/>
      <c r="U392" s="2097"/>
      <c r="V392" s="2097"/>
      <c r="W392" s="2097"/>
      <c r="X392" s="2097"/>
      <c r="Y392" s="2097"/>
      <c r="Z392" s="2097"/>
      <c r="AA392" s="2097"/>
      <c r="AB392" s="2097"/>
      <c r="AC392" s="2097"/>
      <c r="AD392" s="2097"/>
      <c r="AE392" s="2097"/>
      <c r="AF392" s="2097"/>
      <c r="AG392" s="2097"/>
      <c r="AH392" s="2097"/>
      <c r="AI392" s="2097"/>
      <c r="AJ392" s="209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2183</v>
      </c>
      <c r="E394" s="16"/>
      <c r="F394" s="16"/>
      <c r="G394" s="16"/>
      <c r="H394" s="16"/>
      <c r="I394" s="16"/>
      <c r="J394" s="16"/>
      <c r="K394" s="16"/>
      <c r="L394" s="16"/>
      <c r="M394" s="16"/>
      <c r="N394" s="16"/>
      <c r="O394" s="16"/>
      <c r="P394" s="16"/>
      <c r="Q394" s="16"/>
      <c r="R394" s="16"/>
      <c r="S394" s="2097" t="s">
        <v>528</v>
      </c>
      <c r="T394" s="2097"/>
      <c r="U394" s="2097"/>
      <c r="V394" s="727" t="s">
        <v>2184</v>
      </c>
      <c r="W394" s="16"/>
      <c r="X394" s="16"/>
      <c r="Y394" s="16"/>
      <c r="Z394" s="16"/>
      <c r="AA394" s="16"/>
      <c r="AG394" s="2101"/>
      <c r="AH394" s="2101"/>
      <c r="AI394" s="2101"/>
      <c r="AJ394" s="2101"/>
    </row>
    <row r="395" spans="4:36" s="50" customFormat="1" ht="12.75" customHeight="1">
      <c r="D395" s="72" t="s">
        <v>2185</v>
      </c>
      <c r="E395" s="16"/>
      <c r="F395" s="16"/>
      <c r="G395" s="16"/>
      <c r="H395" s="16"/>
      <c r="I395" s="16"/>
      <c r="J395" s="16"/>
      <c r="K395" s="16"/>
      <c r="L395" s="16"/>
      <c r="M395" s="16"/>
      <c r="N395" s="16"/>
      <c r="O395" s="16"/>
      <c r="P395" s="16"/>
      <c r="Q395" s="16"/>
      <c r="R395" s="16"/>
      <c r="S395" s="2097" t="s">
        <v>135</v>
      </c>
      <c r="T395" s="2097"/>
      <c r="U395" s="2097"/>
      <c r="V395" s="727" t="s">
        <v>2186</v>
      </c>
      <c r="W395" s="16"/>
      <c r="X395" s="16"/>
      <c r="Y395" s="16"/>
      <c r="Z395" s="16"/>
      <c r="AA395" s="16"/>
      <c r="AE395" s="2102"/>
      <c r="AF395" s="2102"/>
      <c r="AG395" s="2102"/>
      <c r="AH395" s="2102"/>
      <c r="AI395" s="2102"/>
      <c r="AJ395" s="2102"/>
    </row>
    <row r="396" spans="4:36" s="50" customFormat="1" ht="12.75" customHeight="1">
      <c r="D396" s="72" t="s">
        <v>2187</v>
      </c>
      <c r="E396" s="16"/>
      <c r="F396" s="16"/>
      <c r="G396" s="16"/>
      <c r="H396" s="16"/>
      <c r="I396" s="16"/>
      <c r="J396" s="16"/>
      <c r="K396" s="1829"/>
      <c r="L396" s="1829"/>
      <c r="M396" s="1829"/>
      <c r="N396" s="1829"/>
      <c r="O396" s="1829"/>
      <c r="P396" s="1829"/>
      <c r="Q396" s="1829"/>
      <c r="R396" s="1829"/>
      <c r="S396" s="1829"/>
      <c r="T396" s="1829"/>
      <c r="U396" s="1829"/>
      <c r="V396" s="1829"/>
      <c r="W396" s="1829"/>
      <c r="X396" s="1829"/>
      <c r="Y396" s="1829"/>
      <c r="Z396" s="1829"/>
      <c r="AA396" s="1829"/>
      <c r="AB396" s="1829"/>
      <c r="AC396" s="1829"/>
      <c r="AD396" s="1829"/>
      <c r="AE396" s="1829"/>
      <c r="AF396" s="1829"/>
      <c r="AG396" s="1829"/>
      <c r="AH396" s="1829"/>
      <c r="AI396" s="1829"/>
      <c r="AJ396" s="1829"/>
    </row>
    <row r="397" spans="4:36" s="50" customFormat="1" ht="12.75" customHeight="1">
      <c r="D397" s="72" t="s">
        <v>2188</v>
      </c>
      <c r="E397" s="16"/>
      <c r="F397" s="16"/>
      <c r="G397" s="16"/>
      <c r="H397" s="16"/>
      <c r="I397" s="16"/>
      <c r="J397" s="16"/>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4:36" s="50" customFormat="1" ht="12.75" customHeight="1">
      <c r="D398" s="327" t="s">
        <v>2189</v>
      </c>
      <c r="E398" s="1343"/>
      <c r="F398" s="1343"/>
      <c r="G398" s="1343"/>
      <c r="H398" s="1343"/>
      <c r="I398" s="1343"/>
      <c r="J398" s="1343"/>
      <c r="K398" s="1343"/>
      <c r="L398" s="1343"/>
      <c r="M398" s="1343"/>
      <c r="N398" s="1343"/>
      <c r="O398" s="1343"/>
      <c r="P398" s="1343"/>
      <c r="Q398" s="1343"/>
      <c r="R398" s="1343"/>
      <c r="S398" s="2005" t="s">
        <v>2190</v>
      </c>
      <c r="T398" s="2005"/>
      <c r="U398" s="2005"/>
      <c r="V398" s="2005"/>
      <c r="W398" s="2005"/>
      <c r="X398" s="2005"/>
      <c r="Y398" s="2005"/>
      <c r="Z398" s="2005"/>
      <c r="AA398" s="2005"/>
      <c r="AB398" s="2005"/>
      <c r="AC398" s="2005"/>
      <c r="AD398" s="2005"/>
      <c r="AE398" s="2005"/>
      <c r="AF398" s="2005"/>
      <c r="AG398" s="2005"/>
      <c r="AH398" s="2005"/>
      <c r="AI398" s="2005"/>
      <c r="AJ398" s="2005"/>
    </row>
    <row r="399" spans="4:36" s="50" customFormat="1" ht="12.75" customHeight="1">
      <c r="D399" s="1547" t="s">
        <v>2191</v>
      </c>
      <c r="E399" s="1547"/>
      <c r="F399" s="1547"/>
      <c r="G399" s="1547"/>
      <c r="H399" s="1547"/>
      <c r="I399" s="1547"/>
      <c r="J399" s="1547"/>
      <c r="K399" s="1547"/>
      <c r="L399" s="1547"/>
      <c r="M399" s="1547"/>
      <c r="N399" s="1547"/>
      <c r="O399" s="1547"/>
      <c r="P399" s="1547"/>
      <c r="Q399" s="1547"/>
      <c r="R399" s="1547"/>
      <c r="S399" s="1547"/>
      <c r="T399" s="1547"/>
      <c r="U399" s="1547"/>
      <c r="V399" s="1547"/>
      <c r="W399" s="1547"/>
      <c r="X399" s="1547"/>
      <c r="Y399" s="1547"/>
      <c r="Z399" s="1547"/>
      <c r="AA399" s="1547"/>
      <c r="AB399" s="1547"/>
      <c r="AC399" s="1547"/>
      <c r="AD399" s="1547"/>
      <c r="AE399" s="1547"/>
      <c r="AF399" s="1547"/>
      <c r="AG399" s="1547"/>
      <c r="AH399" s="1547"/>
      <c r="AI399" s="1547"/>
      <c r="AJ399" s="1547"/>
    </row>
    <row r="400" spans="4:36" s="50" customFormat="1" ht="12.75" customHeight="1">
      <c r="D400" s="1547"/>
      <c r="E400" s="1547"/>
      <c r="F400" s="1547"/>
      <c r="G400" s="1547"/>
      <c r="H400" s="1547"/>
      <c r="I400" s="1547"/>
      <c r="J400" s="1547"/>
      <c r="K400" s="1547"/>
      <c r="L400" s="1547"/>
      <c r="M400" s="1547"/>
      <c r="N400" s="1547"/>
      <c r="O400" s="1547"/>
      <c r="P400" s="1547"/>
      <c r="Q400" s="1547"/>
      <c r="R400" s="1547"/>
      <c r="S400" s="1547"/>
      <c r="T400" s="1547"/>
      <c r="U400" s="1547"/>
      <c r="V400" s="1547"/>
      <c r="W400" s="1547"/>
      <c r="X400" s="1547"/>
      <c r="Y400" s="1547"/>
      <c r="Z400" s="1547"/>
      <c r="AA400" s="1547"/>
      <c r="AB400" s="1547"/>
      <c r="AC400" s="1547"/>
      <c r="AD400" s="1547"/>
      <c r="AE400" s="1547"/>
      <c r="AF400" s="1547"/>
      <c r="AG400" s="1547"/>
      <c r="AH400" s="1547"/>
      <c r="AI400" s="1547"/>
      <c r="AJ400" s="154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1900</v>
      </c>
      <c r="I403" s="1666" t="s">
        <v>2433</v>
      </c>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row>
    <row r="404" spans="1:36" ht="12.75" customHeight="1">
      <c r="C404" s="35"/>
      <c r="E404" s="16" t="s">
        <v>930</v>
      </c>
      <c r="R404" s="1662" t="s">
        <v>135</v>
      </c>
      <c r="S404" s="1662"/>
      <c r="T404" s="16" t="s">
        <v>318</v>
      </c>
      <c r="AD404" s="1853">
        <v>0</v>
      </c>
      <c r="AE404" s="1853"/>
    </row>
    <row r="405" spans="1:36" ht="12.75" customHeight="1">
      <c r="C405" s="35"/>
      <c r="E405" s="16" t="s">
        <v>931</v>
      </c>
      <c r="R405" s="1662" t="s">
        <v>119</v>
      </c>
      <c r="S405" s="1662"/>
      <c r="T405" s="16" t="s">
        <v>318</v>
      </c>
      <c r="AD405" s="1853">
        <v>2</v>
      </c>
      <c r="AE405" s="1853"/>
    </row>
    <row r="406" spans="1:36" ht="12.75" customHeight="1">
      <c r="E406" s="16" t="s">
        <v>932</v>
      </c>
      <c r="S406" s="1662" t="s">
        <v>135</v>
      </c>
      <c r="T406" s="1662"/>
    </row>
    <row r="407" spans="1:36" ht="12.75" customHeight="1">
      <c r="E407" s="16" t="s">
        <v>310</v>
      </c>
      <c r="H407" s="1976" t="s">
        <v>619</v>
      </c>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1976"/>
      <c r="AG407" s="1976"/>
      <c r="AH407" s="1976"/>
      <c r="AI407" s="1976"/>
      <c r="AJ407" s="1976"/>
    </row>
    <row r="408" spans="1:36" ht="12.75" customHeight="1">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F408" s="1977"/>
      <c r="AG408" s="1977"/>
      <c r="AH408" s="1977"/>
      <c r="AI408" s="1977"/>
      <c r="AJ408" s="1977"/>
    </row>
    <row r="409" spans="1:36" ht="12.75" customHeight="1"/>
    <row r="410" spans="1:36" ht="12.75" customHeight="1">
      <c r="A410" s="63" t="s">
        <v>134</v>
      </c>
      <c r="B410" s="63"/>
      <c r="C410" s="63"/>
      <c r="D410" s="63" t="s">
        <v>985</v>
      </c>
      <c r="AE410" s="8"/>
      <c r="AF410" s="63" t="s">
        <v>1314</v>
      </c>
    </row>
    <row r="411" spans="1:36" ht="12.75" customHeight="1">
      <c r="E411" s="1971"/>
      <c r="F411" s="1971"/>
      <c r="G411" s="1971"/>
      <c r="H411" s="33" t="s">
        <v>986</v>
      </c>
      <c r="I411" s="1971"/>
      <c r="J411" s="1971"/>
      <c r="K411" s="1971"/>
      <c r="L411" s="16" t="s">
        <v>987</v>
      </c>
      <c r="N411" s="240" t="s">
        <v>925</v>
      </c>
      <c r="P411" s="1960">
        <v>4</v>
      </c>
      <c r="Q411" s="1960"/>
      <c r="R411" s="1960"/>
      <c r="S411" s="16" t="s">
        <v>988</v>
      </c>
      <c r="W411" s="1974">
        <f>IF(E411&gt;0,(E411*I411),(P411*43560))</f>
        <v>174240</v>
      </c>
      <c r="X411" s="1974"/>
      <c r="Y411" s="1974"/>
      <c r="Z411" s="16" t="s">
        <v>989</v>
      </c>
      <c r="AF411" s="2113">
        <f>IF(P411&gt;0,(AG430/P411),(AG430/(W411/43560)))</f>
        <v>17</v>
      </c>
      <c r="AG411" s="2113"/>
      <c r="AH411" s="2113"/>
    </row>
    <row r="412" spans="1:36" ht="12.75" customHeight="1">
      <c r="E412" s="16" t="s">
        <v>223</v>
      </c>
    </row>
    <row r="413" spans="1:36" ht="12.75" customHeight="1">
      <c r="E413" s="1969"/>
      <c r="F413" s="1969"/>
      <c r="G413" s="1969"/>
      <c r="H413" s="1969"/>
      <c r="I413" s="1969"/>
      <c r="J413" s="1969"/>
      <c r="K413" s="1969"/>
      <c r="L413" s="1969"/>
      <c r="M413" s="1969"/>
      <c r="N413" s="1969"/>
      <c r="O413" s="1969"/>
      <c r="P413" s="1969"/>
      <c r="Q413" s="1969"/>
      <c r="R413" s="1969"/>
      <c r="S413" s="1969"/>
      <c r="T413" s="1969"/>
      <c r="U413" s="1969"/>
      <c r="V413" s="1969"/>
      <c r="W413" s="1969"/>
      <c r="X413" s="1969"/>
      <c r="Y413" s="1969"/>
      <c r="Z413" s="1969"/>
      <c r="AA413" s="1969"/>
      <c r="AB413" s="1969"/>
      <c r="AC413" s="1969"/>
      <c r="AD413" s="1969"/>
      <c r="AE413" s="1969"/>
      <c r="AF413" s="1969"/>
      <c r="AG413" s="1969"/>
      <c r="AH413" s="1969"/>
      <c r="AI413" s="1969"/>
      <c r="AJ413" s="1969"/>
    </row>
    <row r="414" spans="1:36" s="50" customFormat="1" ht="12.75" customHeight="1">
      <c r="E414" s="412" t="s">
        <v>2192</v>
      </c>
      <c r="F414" s="59"/>
      <c r="G414" s="59"/>
      <c r="H414" s="59"/>
      <c r="I414" s="2111">
        <v>4</v>
      </c>
      <c r="J414" s="2111"/>
      <c r="K414" s="2111"/>
      <c r="L414" s="59"/>
      <c r="M414" s="412"/>
      <c r="N414" s="59"/>
      <c r="O414" s="59"/>
      <c r="P414" s="2112">
        <f>(CQ629+CS634+CQ648)/I414</f>
        <v>40.5</v>
      </c>
      <c r="Q414" s="2112"/>
      <c r="R414" s="2112"/>
      <c r="S414" s="412" t="s">
        <v>2193</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662">
        <v>15</v>
      </c>
      <c r="Q417" s="1662"/>
      <c r="S417" s="16" t="s">
        <v>148</v>
      </c>
      <c r="AE417" s="1662">
        <v>13</v>
      </c>
      <c r="AF417" s="1662"/>
    </row>
    <row r="418" spans="1:36" ht="12.75" customHeight="1">
      <c r="E418" s="16" t="s">
        <v>149</v>
      </c>
      <c r="P418" s="1662">
        <v>1</v>
      </c>
      <c r="Q418" s="1662"/>
      <c r="S418" s="16" t="s">
        <v>788</v>
      </c>
      <c r="AE418" s="1662" t="s">
        <v>135</v>
      </c>
      <c r="AF418" s="1662"/>
    </row>
    <row r="419" spans="1:36" ht="12.75">
      <c r="F419" s="81" t="s">
        <v>246</v>
      </c>
    </row>
    <row r="420" spans="1:36" ht="12.75">
      <c r="F420" s="1989" t="s">
        <v>2534</v>
      </c>
      <c r="G420" s="1989"/>
      <c r="H420" s="1989"/>
      <c r="I420" s="1989"/>
      <c r="J420" s="1989"/>
      <c r="K420" s="1989"/>
      <c r="L420" s="1989"/>
      <c r="M420" s="1989"/>
      <c r="N420" s="1989"/>
      <c r="O420" s="1989"/>
      <c r="P420" s="1989"/>
      <c r="Q420" s="1989"/>
      <c r="R420" s="1989"/>
      <c r="S420" s="1989"/>
      <c r="T420" s="1989"/>
      <c r="U420" s="1989"/>
      <c r="V420" s="1989"/>
      <c r="W420" s="1989"/>
      <c r="X420" s="1989"/>
      <c r="Y420" s="1989"/>
      <c r="Z420" s="1989"/>
      <c r="AA420" s="1989"/>
      <c r="AB420" s="1989"/>
      <c r="AC420" s="1989"/>
      <c r="AD420" s="1989"/>
      <c r="AE420" s="1989"/>
      <c r="AF420" s="1989"/>
      <c r="AG420" s="1989"/>
      <c r="AH420" s="1989"/>
    </row>
    <row r="421" spans="1:36" ht="12.75">
      <c r="F421" s="1990"/>
      <c r="G421" s="1990"/>
      <c r="H421" s="1990"/>
      <c r="I421" s="1990"/>
      <c r="J421" s="1990"/>
      <c r="K421" s="1990"/>
      <c r="L421" s="1990"/>
      <c r="M421" s="1990"/>
      <c r="N421" s="1990"/>
      <c r="O421" s="1990"/>
      <c r="P421" s="1990"/>
      <c r="Q421" s="1990"/>
      <c r="R421" s="1990"/>
      <c r="S421" s="1990"/>
      <c r="T421" s="1990"/>
      <c r="U421" s="1990"/>
      <c r="V421" s="1990"/>
      <c r="W421" s="1990"/>
      <c r="X421" s="1990"/>
      <c r="Y421" s="1990"/>
      <c r="Z421" s="1990"/>
      <c r="AA421" s="1990"/>
      <c r="AB421" s="1990"/>
      <c r="AC421" s="1990"/>
      <c r="AD421" s="1990"/>
      <c r="AE421" s="1990"/>
      <c r="AF421" s="1990"/>
      <c r="AG421" s="1990"/>
      <c r="AH421" s="1990"/>
    </row>
    <row r="422" spans="1:36" ht="12.75">
      <c r="E422" s="16" t="s">
        <v>934</v>
      </c>
      <c r="N422" s="50"/>
      <c r="O422" s="50"/>
      <c r="P422" s="390"/>
      <c r="Q422" s="1662" t="s">
        <v>119</v>
      </c>
      <c r="R422" s="1662"/>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62" t="s">
        <v>135</v>
      </c>
      <c r="AF423" s="1970"/>
    </row>
    <row r="424" spans="1:36" ht="12.75">
      <c r="S424" s="35"/>
      <c r="T424" s="35"/>
    </row>
    <row r="425" spans="1:36" ht="12.75" customHeight="1">
      <c r="A425" s="63"/>
      <c r="B425" s="63"/>
      <c r="C425" s="63"/>
      <c r="E425" s="8" t="s">
        <v>87</v>
      </c>
      <c r="Z425" s="1662" t="s">
        <v>119</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2" t="s">
        <v>135</v>
      </c>
      <c r="AA427" s="1662"/>
    </row>
    <row r="428" spans="1:36" ht="12.75" customHeight="1">
      <c r="AG428" s="16">
        <v>0</v>
      </c>
    </row>
    <row r="429" spans="1:36" ht="12.75" customHeight="1">
      <c r="A429" s="63" t="s">
        <v>408</v>
      </c>
      <c r="B429" s="63"/>
      <c r="C429" s="63"/>
      <c r="D429" s="63" t="s">
        <v>188</v>
      </c>
      <c r="AF429" s="94"/>
    </row>
    <row r="430" spans="1:36" ht="12.75" customHeight="1">
      <c r="D430" s="1724" t="s">
        <v>397</v>
      </c>
      <c r="E430" s="1725"/>
      <c r="F430" s="1725"/>
      <c r="G430" s="1725"/>
      <c r="H430" s="1725"/>
      <c r="I430" s="1725"/>
      <c r="J430" s="1725"/>
      <c r="K430" s="1725"/>
      <c r="L430" s="1725"/>
      <c r="M430" s="1725"/>
      <c r="N430" s="1725"/>
      <c r="O430" s="1725"/>
      <c r="P430" s="1725"/>
      <c r="Q430" s="1725"/>
      <c r="R430" s="1725"/>
      <c r="S430" s="1725"/>
      <c r="T430" s="1725"/>
      <c r="U430" s="1725"/>
      <c r="V430" s="1725"/>
      <c r="W430" s="1725"/>
      <c r="X430" s="1725"/>
      <c r="Y430" s="1725"/>
      <c r="Z430" s="1725"/>
      <c r="AA430" s="1725"/>
      <c r="AB430" s="1725"/>
      <c r="AC430" s="1725"/>
      <c r="AD430" s="1725"/>
      <c r="AE430" s="1725"/>
      <c r="AF430" s="1968"/>
      <c r="AG430" s="2015">
        <v>68</v>
      </c>
      <c r="AH430" s="2015"/>
      <c r="AI430" s="2015"/>
      <c r="AJ430" s="2015"/>
    </row>
    <row r="431" spans="1:36" ht="12.75" customHeight="1">
      <c r="D431" s="1858" t="s">
        <v>1491</v>
      </c>
      <c r="E431" s="1972"/>
      <c r="F431" s="1972"/>
      <c r="G431" s="1972"/>
      <c r="H431" s="1972"/>
      <c r="I431" s="1972"/>
      <c r="J431" s="1972"/>
      <c r="K431" s="1972"/>
      <c r="L431" s="1972"/>
      <c r="M431" s="1972"/>
      <c r="N431" s="1972"/>
      <c r="O431" s="1972"/>
      <c r="P431" s="1972"/>
      <c r="Q431" s="1972"/>
      <c r="R431" s="1972"/>
      <c r="S431" s="1972"/>
      <c r="T431" s="1972"/>
      <c r="U431" s="1972"/>
      <c r="V431" s="1972"/>
      <c r="W431" s="1972"/>
      <c r="X431" s="1972"/>
      <c r="Y431" s="1972"/>
      <c r="Z431" s="1972"/>
      <c r="AA431" s="1972"/>
      <c r="AB431" s="1972"/>
      <c r="AC431" s="1972"/>
      <c r="AD431" s="1972"/>
      <c r="AE431" s="1972"/>
      <c r="AF431" s="1973"/>
      <c r="AG431" s="2109"/>
      <c r="AH431" s="2110"/>
      <c r="AI431" s="2110"/>
      <c r="AJ431" s="2110"/>
    </row>
    <row r="432" spans="1:36" ht="12.75" customHeight="1">
      <c r="D432" s="1858" t="s">
        <v>1492</v>
      </c>
      <c r="E432" s="1972"/>
      <c r="F432" s="1972"/>
      <c r="G432" s="1972"/>
      <c r="H432" s="1972"/>
      <c r="I432" s="1972"/>
      <c r="J432" s="1972"/>
      <c r="K432" s="1972"/>
      <c r="L432" s="1972"/>
      <c r="M432" s="1972"/>
      <c r="N432" s="1972"/>
      <c r="O432" s="1972"/>
      <c r="P432" s="1972"/>
      <c r="Q432" s="1972"/>
      <c r="R432" s="1972"/>
      <c r="S432" s="1972"/>
      <c r="T432" s="1972"/>
      <c r="U432" s="1972"/>
      <c r="V432" s="1972"/>
      <c r="W432" s="1972"/>
      <c r="X432" s="1972"/>
      <c r="Y432" s="1972"/>
      <c r="Z432" s="1972"/>
      <c r="AA432" s="1972"/>
      <c r="AB432" s="1972"/>
      <c r="AC432" s="1972"/>
      <c r="AD432" s="1972"/>
      <c r="AE432" s="1972"/>
      <c r="AF432" s="1973"/>
      <c r="AG432" s="2015">
        <v>67</v>
      </c>
      <c r="AH432" s="2015"/>
      <c r="AI432" s="2015"/>
      <c r="AJ432" s="2015"/>
    </row>
    <row r="433" spans="4:36" ht="12.75" customHeight="1">
      <c r="D433" s="1858" t="s">
        <v>1488</v>
      </c>
      <c r="E433" s="1972"/>
      <c r="F433" s="1972"/>
      <c r="G433" s="1972"/>
      <c r="H433" s="1972"/>
      <c r="I433" s="1972"/>
      <c r="J433" s="1972"/>
      <c r="K433" s="1972"/>
      <c r="L433" s="1972"/>
      <c r="M433" s="1972"/>
      <c r="N433" s="1972"/>
      <c r="O433" s="1972"/>
      <c r="P433" s="1972"/>
      <c r="Q433" s="1972"/>
      <c r="R433" s="1972"/>
      <c r="S433" s="1972"/>
      <c r="T433" s="1972"/>
      <c r="U433" s="1972"/>
      <c r="V433" s="1972"/>
      <c r="W433" s="1972"/>
      <c r="X433" s="1972"/>
      <c r="Y433" s="1972"/>
      <c r="Z433" s="1972"/>
      <c r="AA433" s="1972"/>
      <c r="AB433" s="1972"/>
      <c r="AC433" s="1972"/>
      <c r="AD433" s="1972"/>
      <c r="AE433" s="1972"/>
      <c r="AF433" s="1973"/>
      <c r="AG433" s="2015">
        <v>67</v>
      </c>
      <c r="AH433" s="2015"/>
      <c r="AI433" s="2015"/>
      <c r="AJ433" s="2015"/>
    </row>
    <row r="434" spans="4:36" ht="12.75" customHeight="1">
      <c r="D434" s="1858" t="s">
        <v>1493</v>
      </c>
      <c r="E434" s="1972"/>
      <c r="F434" s="1972"/>
      <c r="G434" s="1972"/>
      <c r="H434" s="1972"/>
      <c r="I434" s="1972"/>
      <c r="J434" s="1972"/>
      <c r="K434" s="1972"/>
      <c r="L434" s="1972"/>
      <c r="M434" s="1972"/>
      <c r="N434" s="1972"/>
      <c r="O434" s="1972"/>
      <c r="P434" s="1972"/>
      <c r="Q434" s="1972"/>
      <c r="R434" s="1972"/>
      <c r="S434" s="1972"/>
      <c r="T434" s="1972"/>
      <c r="U434" s="1972"/>
      <c r="V434" s="1972"/>
      <c r="W434" s="1972"/>
      <c r="X434" s="1972"/>
      <c r="Y434" s="1972"/>
      <c r="Z434" s="1972"/>
      <c r="AA434" s="1972"/>
      <c r="AB434" s="1972"/>
      <c r="AC434" s="1972"/>
      <c r="AD434" s="1972"/>
      <c r="AE434" s="1972"/>
      <c r="AF434" s="1973"/>
      <c r="AG434" s="2017">
        <f>IF(ISERROR(AG433/AG432),"",AG433/AG432)</f>
        <v>1</v>
      </c>
      <c r="AH434" s="2017"/>
      <c r="AI434" s="2017"/>
      <c r="AJ434" s="2017"/>
    </row>
    <row r="435" spans="4:36" ht="12.75" customHeight="1">
      <c r="D435" s="1858" t="s">
        <v>1490</v>
      </c>
      <c r="E435" s="1972"/>
      <c r="F435" s="1972"/>
      <c r="G435" s="1972"/>
      <c r="H435" s="1972"/>
      <c r="I435" s="1972"/>
      <c r="J435" s="1972"/>
      <c r="K435" s="1972"/>
      <c r="L435" s="1972"/>
      <c r="M435" s="1972"/>
      <c r="N435" s="1972"/>
      <c r="O435" s="1972"/>
      <c r="P435" s="1972"/>
      <c r="Q435" s="1972"/>
      <c r="R435" s="1972"/>
      <c r="S435" s="1972"/>
      <c r="T435" s="1972"/>
      <c r="U435" s="1972"/>
      <c r="V435" s="1972"/>
      <c r="W435" s="1972"/>
      <c r="X435" s="1972"/>
      <c r="Y435" s="1972"/>
      <c r="Z435" s="1972"/>
      <c r="AA435" s="1972"/>
      <c r="AB435" s="1972"/>
      <c r="AC435" s="1972"/>
      <c r="AD435" s="1972"/>
      <c r="AE435" s="1972"/>
      <c r="AF435" s="1973"/>
      <c r="AG435" s="1975">
        <v>79216</v>
      </c>
      <c r="AH435" s="1975"/>
      <c r="AI435" s="1975"/>
      <c r="AJ435" s="1975"/>
    </row>
    <row r="436" spans="4:36" ht="12.75" customHeight="1">
      <c r="D436" s="1858" t="s">
        <v>1489</v>
      </c>
      <c r="E436" s="1972"/>
      <c r="F436" s="1972"/>
      <c r="G436" s="1972"/>
      <c r="H436" s="1972"/>
      <c r="I436" s="1972"/>
      <c r="J436" s="1972"/>
      <c r="K436" s="1972"/>
      <c r="L436" s="1972"/>
      <c r="M436" s="1972"/>
      <c r="N436" s="1972"/>
      <c r="O436" s="1972"/>
      <c r="P436" s="1972"/>
      <c r="Q436" s="1972"/>
      <c r="R436" s="1972"/>
      <c r="S436" s="1972"/>
      <c r="T436" s="1972"/>
      <c r="U436" s="1972"/>
      <c r="V436" s="1972"/>
      <c r="W436" s="1972"/>
      <c r="X436" s="1972"/>
      <c r="Y436" s="1972"/>
      <c r="Z436" s="1972"/>
      <c r="AA436" s="1972"/>
      <c r="AB436" s="1972"/>
      <c r="AC436" s="1972"/>
      <c r="AD436" s="1972"/>
      <c r="AE436" s="1972"/>
      <c r="AF436" s="1973"/>
      <c r="AG436" s="1975">
        <v>79216</v>
      </c>
      <c r="AH436" s="1975"/>
      <c r="AI436" s="1975"/>
      <c r="AJ436" s="1975"/>
    </row>
    <row r="437" spans="4:36" ht="12.75" customHeight="1">
      <c r="D437" s="1858" t="s">
        <v>1496</v>
      </c>
      <c r="E437" s="1972"/>
      <c r="F437" s="1972"/>
      <c r="G437" s="1972"/>
      <c r="H437" s="1972"/>
      <c r="I437" s="1972"/>
      <c r="J437" s="1972"/>
      <c r="K437" s="1972"/>
      <c r="L437" s="1972"/>
      <c r="M437" s="1972"/>
      <c r="N437" s="1972"/>
      <c r="O437" s="1972"/>
      <c r="P437" s="1972"/>
      <c r="Q437" s="1972"/>
      <c r="R437" s="1972"/>
      <c r="S437" s="1972"/>
      <c r="T437" s="1972"/>
      <c r="U437" s="1972"/>
      <c r="V437" s="1972"/>
      <c r="W437" s="1972"/>
      <c r="X437" s="1972"/>
      <c r="Y437" s="1972"/>
      <c r="Z437" s="1972"/>
      <c r="AA437" s="1972"/>
      <c r="AB437" s="1972"/>
      <c r="AC437" s="1972"/>
      <c r="AD437" s="1972"/>
      <c r="AE437" s="1972"/>
      <c r="AF437" s="1973"/>
      <c r="AG437" s="2017">
        <f>IF(ISERROR(AG436/AG435),"",AG436/AG435)</f>
        <v>1</v>
      </c>
      <c r="AH437" s="2017"/>
      <c r="AI437" s="2017"/>
      <c r="AJ437" s="2017"/>
    </row>
    <row r="438" spans="4:36" ht="12.75" customHeight="1">
      <c r="D438" s="1858" t="s">
        <v>1494</v>
      </c>
      <c r="E438" s="1972"/>
      <c r="F438" s="1972"/>
      <c r="G438" s="1972"/>
      <c r="H438" s="1972"/>
      <c r="I438" s="1972"/>
      <c r="J438" s="1972"/>
      <c r="K438" s="1972"/>
      <c r="L438" s="1972"/>
      <c r="M438" s="1972"/>
      <c r="N438" s="1972"/>
      <c r="O438" s="1972"/>
      <c r="P438" s="1972"/>
      <c r="Q438" s="1972"/>
      <c r="R438" s="1972"/>
      <c r="S438" s="1972"/>
      <c r="T438" s="1972"/>
      <c r="U438" s="1972"/>
      <c r="V438" s="1972"/>
      <c r="W438" s="1972"/>
      <c r="X438" s="1972"/>
      <c r="Y438" s="1972"/>
      <c r="Z438" s="1972"/>
      <c r="AA438" s="1972"/>
      <c r="AB438" s="1972"/>
      <c r="AC438" s="1972"/>
      <c r="AD438" s="1972"/>
      <c r="AE438" s="1972"/>
      <c r="AF438" s="1973"/>
      <c r="AG438" s="2017">
        <f>MIN(IF(AG434&gt;AG437,AG437,AG434),1)</f>
        <v>1</v>
      </c>
      <c r="AH438" s="2017"/>
      <c r="AI438" s="2017"/>
      <c r="AJ438" s="2017"/>
    </row>
    <row r="439" spans="4:36" ht="12.75">
      <c r="D439" s="2106" t="s">
        <v>1901</v>
      </c>
      <c r="E439" s="1725"/>
      <c r="F439" s="1725"/>
      <c r="G439" s="1725"/>
      <c r="H439" s="1725"/>
      <c r="I439" s="1725"/>
      <c r="J439" s="1725"/>
      <c r="K439" s="1725"/>
      <c r="L439" s="1725"/>
      <c r="M439" s="1725"/>
      <c r="N439" s="1725"/>
      <c r="O439" s="1725"/>
      <c r="P439" s="1725"/>
      <c r="Q439" s="1725"/>
      <c r="R439" s="1725"/>
      <c r="S439" s="1725"/>
      <c r="T439" s="1725"/>
      <c r="U439" s="1725"/>
      <c r="V439" s="1725"/>
      <c r="W439" s="1725"/>
      <c r="X439" s="1725"/>
      <c r="Y439" s="1725"/>
      <c r="Z439" s="1725"/>
      <c r="AA439" s="1725"/>
      <c r="AB439" s="1725"/>
      <c r="AC439" s="1725"/>
      <c r="AD439" s="1725"/>
      <c r="AE439" s="1725"/>
      <c r="AF439" s="1968"/>
      <c r="AG439" s="1975">
        <v>2800</v>
      </c>
      <c r="AH439" s="1975"/>
      <c r="AI439" s="1975"/>
      <c r="AJ439" s="1975"/>
    </row>
    <row r="440" spans="4:36" ht="12.75">
      <c r="D440" s="1858" t="s">
        <v>230</v>
      </c>
      <c r="E440" s="1972"/>
      <c r="F440" s="1972"/>
      <c r="G440" s="1972"/>
      <c r="H440" s="1972"/>
      <c r="I440" s="1972"/>
      <c r="J440" s="1972"/>
      <c r="K440" s="1972"/>
      <c r="L440" s="1972"/>
      <c r="M440" s="1972"/>
      <c r="N440" s="1972"/>
      <c r="O440" s="1972"/>
      <c r="P440" s="1972"/>
      <c r="Q440" s="1972"/>
      <c r="R440" s="1972"/>
      <c r="S440" s="1972"/>
      <c r="T440" s="1972"/>
      <c r="U440" s="1972"/>
      <c r="V440" s="1972"/>
      <c r="W440" s="1972"/>
      <c r="X440" s="1972"/>
      <c r="Y440" s="1972"/>
      <c r="Z440" s="1972"/>
      <c r="AA440" s="1972"/>
      <c r="AB440" s="1972"/>
      <c r="AC440" s="1972"/>
      <c r="AD440" s="1972"/>
      <c r="AE440" s="1972"/>
      <c r="AF440" s="1973"/>
      <c r="AG440" s="1975">
        <v>0</v>
      </c>
      <c r="AH440" s="1975"/>
      <c r="AI440" s="1975"/>
      <c r="AJ440" s="1975"/>
    </row>
    <row r="441" spans="4:36" ht="12.75" customHeight="1">
      <c r="D441" s="2106" t="s">
        <v>1902</v>
      </c>
      <c r="E441" s="1972"/>
      <c r="F441" s="1972"/>
      <c r="G441" s="1972"/>
      <c r="H441" s="1972"/>
      <c r="I441" s="1972"/>
      <c r="J441" s="1972"/>
      <c r="K441" s="1972"/>
      <c r="L441" s="1972"/>
      <c r="M441" s="1972"/>
      <c r="N441" s="1972"/>
      <c r="O441" s="1972"/>
      <c r="P441" s="1972"/>
      <c r="Q441" s="1972"/>
      <c r="R441" s="1972"/>
      <c r="S441" s="1972"/>
      <c r="T441" s="1972"/>
      <c r="U441" s="1972"/>
      <c r="V441" s="1972"/>
      <c r="W441" s="1972"/>
      <c r="X441" s="1972"/>
      <c r="Y441" s="1972"/>
      <c r="Z441" s="1972"/>
      <c r="AA441" s="1972"/>
      <c r="AB441" s="1972"/>
      <c r="AC441" s="1972"/>
      <c r="AD441" s="1972"/>
      <c r="AE441" s="1972"/>
      <c r="AF441" s="1973"/>
      <c r="AG441" s="1975">
        <v>2315</v>
      </c>
      <c r="AH441" s="1975"/>
      <c r="AI441" s="1975"/>
      <c r="AJ441" s="1975"/>
    </row>
    <row r="442" spans="4:36" ht="12.75">
      <c r="D442" s="1858" t="s">
        <v>1495</v>
      </c>
      <c r="E442" s="1972"/>
      <c r="F442" s="1972"/>
      <c r="G442" s="1972"/>
      <c r="H442" s="1972"/>
      <c r="I442" s="1972"/>
      <c r="J442" s="1972"/>
      <c r="K442" s="1972"/>
      <c r="L442" s="1972"/>
      <c r="M442" s="1972"/>
      <c r="N442" s="1972"/>
      <c r="O442" s="1972"/>
      <c r="P442" s="1972"/>
      <c r="Q442" s="1972"/>
      <c r="R442" s="1972"/>
      <c r="S442" s="1972"/>
      <c r="T442" s="1972"/>
      <c r="U442" s="1972"/>
      <c r="V442" s="1972"/>
      <c r="W442" s="1972"/>
      <c r="X442" s="1972"/>
      <c r="Y442" s="1972"/>
      <c r="Z442" s="1972"/>
      <c r="AA442" s="1972"/>
      <c r="AB442" s="1972"/>
      <c r="AC442" s="1972"/>
      <c r="AD442" s="1972"/>
      <c r="AE442" s="1972"/>
      <c r="AF442" s="1973"/>
      <c r="AG442" s="1975">
        <v>0</v>
      </c>
      <c r="AH442" s="1975"/>
      <c r="AI442" s="1975"/>
      <c r="AJ442" s="1975"/>
    </row>
    <row r="443" spans="4:36" ht="12.75">
      <c r="D443" s="1858" t="s">
        <v>1497</v>
      </c>
      <c r="E443" s="1972"/>
      <c r="F443" s="1972"/>
      <c r="G443" s="1972"/>
      <c r="H443" s="1972"/>
      <c r="I443" s="1972"/>
      <c r="J443" s="1972"/>
      <c r="K443" s="1972"/>
      <c r="L443" s="1972"/>
      <c r="M443" s="1972"/>
      <c r="N443" s="1972"/>
      <c r="O443" s="1972"/>
      <c r="P443" s="1972"/>
      <c r="Q443" s="1972"/>
      <c r="R443" s="1972"/>
      <c r="S443" s="1972"/>
      <c r="T443" s="1972"/>
      <c r="U443" s="1972"/>
      <c r="V443" s="1972"/>
      <c r="W443" s="1972"/>
      <c r="X443" s="1972"/>
      <c r="Y443" s="1972"/>
      <c r="Z443" s="1972"/>
      <c r="AA443" s="1972"/>
      <c r="AB443" s="1972"/>
      <c r="AC443" s="1972"/>
      <c r="AD443" s="1972"/>
      <c r="AE443" s="1972"/>
      <c r="AF443" s="1973"/>
      <c r="AG443" s="2085">
        <f>AG435+AG439+AG441+AG442</f>
        <v>84331</v>
      </c>
      <c r="AH443" s="2085"/>
      <c r="AI443" s="2085"/>
      <c r="AJ443" s="2085"/>
    </row>
    <row r="444" spans="4:36" ht="12.75">
      <c r="D444" s="1966" t="s">
        <v>1903</v>
      </c>
      <c r="E444" s="1966"/>
      <c r="F444" s="1966"/>
      <c r="G444" s="1966"/>
      <c r="H444" s="1966"/>
      <c r="I444" s="1966"/>
      <c r="J444" s="1966"/>
      <c r="K444" s="1966"/>
      <c r="L444" s="1966"/>
      <c r="M444" s="1966"/>
      <c r="N444" s="1966"/>
      <c r="O444" s="1966"/>
      <c r="P444" s="1966"/>
      <c r="Q444" s="1966"/>
      <c r="R444" s="1966"/>
      <c r="S444" s="1966"/>
      <c r="T444" s="1966"/>
      <c r="U444" s="1966"/>
      <c r="V444" s="1966"/>
      <c r="W444" s="1966"/>
      <c r="X444" s="1966"/>
      <c r="Y444" s="1966"/>
      <c r="Z444" s="1966"/>
      <c r="AA444" s="1966"/>
      <c r="AB444" s="1966"/>
      <c r="AC444" s="1966"/>
      <c r="AD444" s="1966"/>
      <c r="AE444" s="1966"/>
      <c r="AF444" s="1966"/>
      <c r="AG444" s="1966"/>
      <c r="AH444" s="1966"/>
      <c r="AI444" s="1966"/>
      <c r="AJ444" s="1966"/>
    </row>
    <row r="445" spans="4:36" ht="13.7" customHeight="1">
      <c r="D445" s="1967"/>
      <c r="E445" s="1967"/>
      <c r="F445" s="1967"/>
      <c r="G445" s="1967"/>
      <c r="H445" s="1967"/>
      <c r="I445" s="1967"/>
      <c r="J445" s="1967"/>
      <c r="K445" s="1967"/>
      <c r="L445" s="1967"/>
      <c r="M445" s="1967"/>
      <c r="N445" s="1967"/>
      <c r="O445" s="1967"/>
      <c r="P445" s="1967"/>
      <c r="Q445" s="1967"/>
      <c r="R445" s="1967"/>
      <c r="S445" s="1967"/>
      <c r="T445" s="1967"/>
      <c r="U445" s="1967"/>
      <c r="V445" s="1967"/>
      <c r="W445" s="1967"/>
      <c r="X445" s="1967"/>
      <c r="Y445" s="1967"/>
      <c r="Z445" s="1967"/>
      <c r="AA445" s="1967"/>
      <c r="AB445" s="1967"/>
      <c r="AC445" s="1967"/>
      <c r="AD445" s="1967"/>
      <c r="AE445" s="1967"/>
      <c r="AF445" s="1967"/>
      <c r="AG445" s="1967"/>
      <c r="AH445" s="1967"/>
      <c r="AI445" s="1967"/>
      <c r="AJ445" s="1967"/>
    </row>
    <row r="446" spans="4:36" ht="12.75">
      <c r="D446" s="2084"/>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c r="AA446" s="2084"/>
      <c r="AB446" s="2084"/>
      <c r="AC446" s="2084"/>
      <c r="AD446" s="2084"/>
      <c r="AE446" s="2084"/>
      <c r="AF446" s="2084"/>
      <c r="AG446" s="2084"/>
      <c r="AH446" s="2084"/>
      <c r="AI446" s="2084"/>
      <c r="AJ446" s="2084"/>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8">
        <f>'Sources and Uses Budget'!B104/Application!AG430</f>
        <v>612854.82352941181</v>
      </c>
      <c r="AD447" s="1978"/>
      <c r="AE447" s="1978"/>
      <c r="AF447" s="1978"/>
      <c r="AG447" s="2013"/>
      <c r="AH447" s="2013"/>
      <c r="AI447" s="2013"/>
      <c r="AJ447" s="2013"/>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8">
        <f>'Sources and Uses Budget'!C104/Application!AG430</f>
        <v>612854.82352941181</v>
      </c>
      <c r="AD448" s="1978"/>
      <c r="AE448" s="1978"/>
      <c r="AF448" s="1978"/>
      <c r="AG448" s="2013"/>
      <c r="AH448" s="2013"/>
      <c r="AI448" s="2013"/>
      <c r="AJ448" s="2013"/>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8">
        <f>('Sources and Uses Budget'!S106+'Sources and Uses Budget'!T106)/Application!AG430</f>
        <v>547840.1911764706</v>
      </c>
      <c r="AD449" s="1978"/>
      <c r="AE449" s="1978"/>
      <c r="AF449" s="197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4" t="s">
        <v>235</v>
      </c>
      <c r="E458" s="1855"/>
      <c r="F458" s="1855"/>
      <c r="G458" s="1855"/>
      <c r="H458" s="1855"/>
      <c r="I458" s="1855"/>
      <c r="J458" s="1855"/>
      <c r="K458" s="1855"/>
      <c r="L458" s="1855"/>
      <c r="M458" s="1855"/>
      <c r="N458" s="1855"/>
      <c r="O458" s="1855"/>
      <c r="P458" s="1855"/>
      <c r="Q458" s="1855"/>
      <c r="R458" s="1855"/>
      <c r="S458" s="1855"/>
      <c r="T458" s="1855"/>
      <c r="U458" s="1855"/>
      <c r="V458" s="1856"/>
      <c r="W458" s="1961" t="s">
        <v>135</v>
      </c>
      <c r="X458" s="1962"/>
      <c r="Y458" s="1963"/>
      <c r="Z458" s="478"/>
      <c r="AA458" s="478"/>
      <c r="AB458" s="478"/>
      <c r="AC458" s="478"/>
      <c r="AD458" s="478"/>
      <c r="AE458" s="478"/>
      <c r="AF458" s="478"/>
      <c r="AG458" s="478"/>
      <c r="AH458" s="478"/>
      <c r="AI458" s="478"/>
      <c r="AJ458" s="327"/>
      <c r="AK458" s="327"/>
      <c r="AL458" s="327"/>
    </row>
    <row r="459" spans="1:38" ht="12.75" customHeight="1">
      <c r="A459" s="327"/>
      <c r="B459" s="327"/>
      <c r="C459" s="327"/>
      <c r="D459" s="1854" t="s">
        <v>236</v>
      </c>
      <c r="E459" s="1855"/>
      <c r="F459" s="1855"/>
      <c r="G459" s="1855"/>
      <c r="H459" s="1855"/>
      <c r="I459" s="1855"/>
      <c r="J459" s="1855"/>
      <c r="K459" s="1855"/>
      <c r="L459" s="1855"/>
      <c r="M459" s="1855"/>
      <c r="N459" s="1855"/>
      <c r="O459" s="1855"/>
      <c r="P459" s="1855"/>
      <c r="Q459" s="1855"/>
      <c r="R459" s="1855"/>
      <c r="S459" s="1855"/>
      <c r="T459" s="1855"/>
      <c r="U459" s="1855"/>
      <c r="V459" s="1856"/>
      <c r="W459" s="1961" t="s">
        <v>135</v>
      </c>
      <c r="X459" s="1962"/>
      <c r="Y459" s="1963"/>
      <c r="Z459" s="478"/>
      <c r="AA459" s="478"/>
      <c r="AB459" s="478"/>
      <c r="AC459" s="478"/>
      <c r="AD459" s="478"/>
      <c r="AE459" s="478"/>
      <c r="AF459" s="478"/>
      <c r="AG459" s="478"/>
      <c r="AH459" s="478"/>
      <c r="AI459" s="478"/>
      <c r="AJ459" s="327"/>
      <c r="AK459" s="327"/>
      <c r="AL459" s="327"/>
    </row>
    <row r="460" spans="1:38" ht="12.75" customHeight="1">
      <c r="A460" s="327"/>
      <c r="B460" s="327"/>
      <c r="C460" s="327"/>
      <c r="D460" s="1854" t="s">
        <v>237</v>
      </c>
      <c r="E460" s="1855"/>
      <c r="F460" s="1855"/>
      <c r="G460" s="1855"/>
      <c r="H460" s="1855"/>
      <c r="I460" s="1855"/>
      <c r="J460" s="1855"/>
      <c r="K460" s="1855"/>
      <c r="L460" s="1855"/>
      <c r="M460" s="1855"/>
      <c r="N460" s="1855"/>
      <c r="O460" s="1855"/>
      <c r="P460" s="1855"/>
      <c r="Q460" s="1855"/>
      <c r="R460" s="1855"/>
      <c r="S460" s="1855"/>
      <c r="T460" s="1855"/>
      <c r="U460" s="1855"/>
      <c r="V460" s="1856"/>
      <c r="W460" s="1961" t="s">
        <v>135</v>
      </c>
      <c r="X460" s="1962"/>
      <c r="Y460" s="1963"/>
      <c r="Z460" s="478"/>
      <c r="AA460" s="478"/>
      <c r="AB460" s="478"/>
      <c r="AC460" s="478"/>
      <c r="AD460" s="478"/>
      <c r="AE460" s="478"/>
      <c r="AF460" s="478"/>
      <c r="AG460" s="478"/>
      <c r="AH460" s="478"/>
      <c r="AI460" s="478"/>
      <c r="AJ460" s="327"/>
      <c r="AK460" s="327"/>
      <c r="AL460" s="327"/>
    </row>
    <row r="461" spans="1:38" ht="12.75" customHeight="1">
      <c r="A461" s="327"/>
      <c r="B461" s="327"/>
      <c r="C461" s="327"/>
      <c r="D461" s="1854" t="s">
        <v>241</v>
      </c>
      <c r="E461" s="1855"/>
      <c r="F461" s="1855"/>
      <c r="G461" s="1855"/>
      <c r="H461" s="1855"/>
      <c r="I461" s="1855"/>
      <c r="J461" s="1855"/>
      <c r="K461" s="1855"/>
      <c r="L461" s="1855"/>
      <c r="M461" s="1855"/>
      <c r="N461" s="1855"/>
      <c r="O461" s="1855"/>
      <c r="P461" s="1855"/>
      <c r="Q461" s="1855"/>
      <c r="R461" s="1855"/>
      <c r="S461" s="1855"/>
      <c r="T461" s="1855"/>
      <c r="U461" s="1855"/>
      <c r="V461" s="1856"/>
      <c r="W461" s="1961" t="s">
        <v>135</v>
      </c>
      <c r="X461" s="1962"/>
      <c r="Y461" s="1963"/>
      <c r="Z461" s="478"/>
      <c r="AA461" s="478"/>
      <c r="AB461" s="478"/>
      <c r="AC461" s="478"/>
      <c r="AD461" s="478"/>
      <c r="AE461" s="478"/>
      <c r="AF461" s="478"/>
      <c r="AG461" s="478"/>
      <c r="AH461" s="478"/>
      <c r="AI461" s="478"/>
      <c r="AJ461" s="327"/>
      <c r="AK461" s="327"/>
      <c r="AL461" s="327"/>
    </row>
    <row r="462" spans="1:38" ht="12.75" customHeight="1">
      <c r="A462" s="327"/>
      <c r="B462" s="327"/>
      <c r="C462" s="327"/>
      <c r="D462" s="2014" t="s">
        <v>1197</v>
      </c>
      <c r="E462" s="1855"/>
      <c r="F462" s="1855"/>
      <c r="G462" s="1855"/>
      <c r="H462" s="1855"/>
      <c r="I462" s="1855"/>
      <c r="J462" s="1855"/>
      <c r="K462" s="1855"/>
      <c r="L462" s="1855"/>
      <c r="M462" s="1855"/>
      <c r="N462" s="1855"/>
      <c r="O462" s="1855"/>
      <c r="P462" s="1855"/>
      <c r="Q462" s="1855"/>
      <c r="R462" s="1855"/>
      <c r="S462" s="1855"/>
      <c r="T462" s="1855"/>
      <c r="U462" s="1855"/>
      <c r="V462" s="1856"/>
      <c r="W462" s="1961" t="s">
        <v>135</v>
      </c>
      <c r="X462" s="1962"/>
      <c r="Y462" s="1963"/>
      <c r="Z462" s="478"/>
      <c r="AA462" s="478"/>
      <c r="AB462" s="478"/>
      <c r="AC462" s="478"/>
      <c r="AD462" s="478"/>
      <c r="AE462" s="478"/>
      <c r="AF462" s="478"/>
      <c r="AG462" s="478"/>
      <c r="AH462" s="478"/>
      <c r="AI462" s="478"/>
      <c r="AJ462" s="327"/>
      <c r="AK462" s="327"/>
      <c r="AL462" s="327"/>
    </row>
    <row r="463" spans="1:38" ht="12.75" customHeight="1">
      <c r="A463" s="327"/>
      <c r="B463" s="327"/>
      <c r="C463" s="327"/>
      <c r="D463" s="1854" t="s">
        <v>245</v>
      </c>
      <c r="E463" s="1855"/>
      <c r="F463" s="1855"/>
      <c r="G463" s="1855"/>
      <c r="H463" s="1855"/>
      <c r="I463" s="1855"/>
      <c r="J463" s="1855"/>
      <c r="K463" s="1855"/>
      <c r="L463" s="1855"/>
      <c r="M463" s="1855"/>
      <c r="N463" s="1855"/>
      <c r="O463" s="1855"/>
      <c r="P463" s="1855"/>
      <c r="Q463" s="1855"/>
      <c r="R463" s="1855"/>
      <c r="S463" s="1855"/>
      <c r="T463" s="1855"/>
      <c r="U463" s="1855"/>
      <c r="V463" s="1856"/>
      <c r="W463" s="1961" t="s">
        <v>135</v>
      </c>
      <c r="X463" s="1962"/>
      <c r="Y463" s="1963"/>
      <c r="Z463" s="478"/>
      <c r="AA463" s="478"/>
      <c r="AB463" s="478"/>
      <c r="AC463" s="478"/>
      <c r="AD463" s="478"/>
      <c r="AE463" s="478"/>
      <c r="AF463" s="478"/>
      <c r="AG463" s="478"/>
      <c r="AH463" s="478"/>
      <c r="AI463" s="478"/>
      <c r="AJ463" s="327"/>
      <c r="AK463" s="327"/>
      <c r="AL463" s="327"/>
    </row>
    <row r="464" spans="1:38" ht="12.75" customHeight="1">
      <c r="A464" s="861"/>
      <c r="B464" s="861"/>
      <c r="C464" s="861"/>
      <c r="D464" s="2014" t="s">
        <v>1415</v>
      </c>
      <c r="E464" s="2107"/>
      <c r="F464" s="2107"/>
      <c r="G464" s="2107"/>
      <c r="H464" s="2107"/>
      <c r="I464" s="2107"/>
      <c r="J464" s="2107"/>
      <c r="K464" s="2107"/>
      <c r="L464" s="2107"/>
      <c r="M464" s="2107"/>
      <c r="N464" s="2107"/>
      <c r="O464" s="2107"/>
      <c r="P464" s="2107"/>
      <c r="Q464" s="2107"/>
      <c r="R464" s="2107"/>
      <c r="S464" s="2107"/>
      <c r="T464" s="2107"/>
      <c r="U464" s="2107"/>
      <c r="V464" s="2108"/>
      <c r="W464" s="2088" t="s">
        <v>135</v>
      </c>
      <c r="X464" s="2089"/>
      <c r="Y464" s="2090"/>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3"/>
      <c r="H465" s="2104"/>
      <c r="I465" s="2104"/>
      <c r="J465" s="2104"/>
      <c r="K465" s="2104"/>
      <c r="L465" s="2104"/>
      <c r="M465" s="2104"/>
      <c r="N465" s="2104"/>
      <c r="O465" s="2104"/>
      <c r="P465" s="2104"/>
      <c r="Q465" s="2104"/>
      <c r="R465" s="2104"/>
      <c r="S465" s="2104"/>
      <c r="T465" s="2104"/>
      <c r="U465" s="2104"/>
      <c r="V465" s="2105"/>
      <c r="W465" s="1961" t="s">
        <v>135</v>
      </c>
      <c r="X465" s="1962"/>
      <c r="Y465" s="196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4" t="s">
        <v>238</v>
      </c>
      <c r="E469" s="1965"/>
      <c r="F469" s="1965"/>
      <c r="G469" s="1965"/>
      <c r="H469" s="1965"/>
      <c r="I469" s="1965"/>
      <c r="J469" s="1965"/>
      <c r="K469" s="1965"/>
      <c r="L469" s="1965"/>
      <c r="M469" s="1965"/>
      <c r="N469" s="1965"/>
      <c r="O469" s="1965"/>
      <c r="P469" s="1965"/>
      <c r="Q469" s="1965"/>
      <c r="R469" s="1965"/>
      <c r="S469" s="1965"/>
      <c r="T469" s="1965"/>
      <c r="U469" s="1965"/>
      <c r="V469" s="1965"/>
      <c r="W469" s="2094"/>
      <c r="X469" s="2094"/>
      <c r="Y469" s="209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4" t="s">
        <v>239</v>
      </c>
      <c r="E470" s="1855"/>
      <c r="F470" s="1855"/>
      <c r="G470" s="1855"/>
      <c r="H470" s="1855"/>
      <c r="I470" s="1855"/>
      <c r="J470" s="1855"/>
      <c r="K470" s="1855"/>
      <c r="L470" s="1855"/>
      <c r="M470" s="1855"/>
      <c r="N470" s="1855"/>
      <c r="O470" s="1855"/>
      <c r="P470" s="1855"/>
      <c r="Q470" s="1855"/>
      <c r="R470" s="1855"/>
      <c r="S470" s="1855"/>
      <c r="T470" s="1855"/>
      <c r="U470" s="1855"/>
      <c r="V470" s="1856"/>
      <c r="W470" s="1961" t="s">
        <v>135</v>
      </c>
      <c r="X470" s="1962"/>
      <c r="Y470" s="196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8" t="s">
        <v>1112</v>
      </c>
      <c r="B473" s="1668"/>
      <c r="C473" s="1668"/>
      <c r="D473" s="1668"/>
      <c r="E473" s="1668"/>
      <c r="F473" s="1668"/>
      <c r="G473" s="1668"/>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68"/>
      <c r="AI473" s="1668"/>
      <c r="AJ473" s="1668"/>
      <c r="AK473" s="1668"/>
      <c r="AL473" s="16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9"/>
      <c r="B474" s="1669"/>
      <c r="C474" s="1669"/>
      <c r="D474" s="1669"/>
      <c r="E474" s="1669"/>
      <c r="F474" s="1669"/>
      <c r="G474" s="1669"/>
      <c r="H474" s="1669"/>
      <c r="I474" s="1669"/>
      <c r="J474" s="1669"/>
      <c r="K474" s="1669"/>
      <c r="L474" s="1669"/>
      <c r="M474" s="1669"/>
      <c r="N474" s="1669"/>
      <c r="O474" s="1669"/>
      <c r="P474" s="1669"/>
      <c r="Q474" s="1669"/>
      <c r="R474" s="1669"/>
      <c r="S474" s="1669"/>
      <c r="T474" s="1669"/>
      <c r="U474" s="1669"/>
      <c r="V474" s="1669"/>
      <c r="W474" s="1669"/>
      <c r="X474" s="1669"/>
      <c r="Y474" s="1669"/>
      <c r="Z474" s="1669"/>
      <c r="AA474" s="1669"/>
      <c r="AB474" s="1669"/>
      <c r="AC474" s="1669"/>
      <c r="AD474" s="1669"/>
      <c r="AE474" s="1669"/>
      <c r="AF474" s="1669"/>
      <c r="AG474" s="1669"/>
      <c r="AH474" s="1669"/>
      <c r="AI474" s="1669"/>
      <c r="AJ474" s="1669"/>
      <c r="AK474" s="1669"/>
      <c r="AL474" s="16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4" t="s">
        <v>1113</v>
      </c>
      <c r="U478" s="1985"/>
      <c r="V478" s="1985"/>
      <c r="W478" s="1985"/>
      <c r="X478" s="1985"/>
      <c r="Y478" s="1985"/>
      <c r="Z478" s="1985"/>
      <c r="AA478" s="1985"/>
      <c r="AB478" s="1985"/>
      <c r="AC478" s="1985"/>
      <c r="AD478" s="1985"/>
      <c r="AE478" s="1985"/>
      <c r="AF478" s="1985"/>
      <c r="AG478" s="1985"/>
      <c r="AH478" s="198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2" t="s">
        <v>865</v>
      </c>
      <c r="U479" s="2012"/>
      <c r="V479" s="2012"/>
      <c r="W479" s="2012"/>
      <c r="X479" s="2012"/>
      <c r="Y479" s="2012" t="s">
        <v>866</v>
      </c>
      <c r="Z479" s="2012"/>
      <c r="AA479" s="2012"/>
      <c r="AB479" s="2012"/>
      <c r="AC479" s="2012"/>
      <c r="AD479" s="2012" t="s">
        <v>926</v>
      </c>
      <c r="AE479" s="2012"/>
      <c r="AF479" s="2012"/>
      <c r="AG479" s="2012"/>
      <c r="AH479" s="201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2"/>
      <c r="U480" s="2012"/>
      <c r="V480" s="2012"/>
      <c r="W480" s="2012"/>
      <c r="X480" s="2012"/>
      <c r="Y480" s="2012"/>
      <c r="Z480" s="2012"/>
      <c r="AA480" s="2012"/>
      <c r="AB480" s="2012"/>
      <c r="AC480" s="2012"/>
      <c r="AD480" s="2012"/>
      <c r="AE480" s="2012"/>
      <c r="AF480" s="2012"/>
      <c r="AG480" s="2012"/>
      <c r="AH480" s="201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3" t="s">
        <v>2434</v>
      </c>
      <c r="U481" s="1982"/>
      <c r="V481" s="1982"/>
      <c r="W481" s="1982"/>
      <c r="X481" s="1982"/>
      <c r="Y481" s="1983" t="s">
        <v>2434</v>
      </c>
      <c r="Z481" s="1982"/>
      <c r="AA481" s="1982"/>
      <c r="AB481" s="1982"/>
      <c r="AC481" s="1982"/>
      <c r="AD481" s="1983" t="s">
        <v>2434</v>
      </c>
      <c r="AE481" s="1982"/>
      <c r="AF481" s="1982"/>
      <c r="AG481" s="1982"/>
      <c r="AH481" s="198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3" t="s">
        <v>2434</v>
      </c>
      <c r="U482" s="1982"/>
      <c r="V482" s="1982"/>
      <c r="W482" s="1982"/>
      <c r="X482" s="1982"/>
      <c r="Y482" s="1983" t="s">
        <v>2434</v>
      </c>
      <c r="Z482" s="1982"/>
      <c r="AA482" s="1982"/>
      <c r="AB482" s="1982"/>
      <c r="AC482" s="1982"/>
      <c r="AD482" s="1983" t="s">
        <v>2434</v>
      </c>
      <c r="AE482" s="1982"/>
      <c r="AF482" s="1982"/>
      <c r="AG482" s="1982"/>
      <c r="AH482" s="198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3" t="s">
        <v>2434</v>
      </c>
      <c r="U483" s="1982"/>
      <c r="V483" s="1982"/>
      <c r="W483" s="1982"/>
      <c r="X483" s="1982"/>
      <c r="Y483" s="1983" t="s">
        <v>2434</v>
      </c>
      <c r="Z483" s="1982"/>
      <c r="AA483" s="1982"/>
      <c r="AB483" s="1982"/>
      <c r="AC483" s="1982"/>
      <c r="AD483" s="1983" t="s">
        <v>2434</v>
      </c>
      <c r="AE483" s="1982"/>
      <c r="AF483" s="1982"/>
      <c r="AG483" s="1982"/>
      <c r="AH483" s="198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3" t="s">
        <v>2434</v>
      </c>
      <c r="U484" s="1982"/>
      <c r="V484" s="1982"/>
      <c r="W484" s="1982"/>
      <c r="X484" s="1982"/>
      <c r="Y484" s="1983" t="s">
        <v>2434</v>
      </c>
      <c r="Z484" s="1982"/>
      <c r="AA484" s="1982"/>
      <c r="AB484" s="1982"/>
      <c r="AC484" s="1982"/>
      <c r="AD484" s="1983" t="s">
        <v>2434</v>
      </c>
      <c r="AE484" s="1982"/>
      <c r="AF484" s="1982"/>
      <c r="AG484" s="1982"/>
      <c r="AH484" s="198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3" t="s">
        <v>2434</v>
      </c>
      <c r="U485" s="1982"/>
      <c r="V485" s="1982"/>
      <c r="W485" s="1982"/>
      <c r="X485" s="1982"/>
      <c r="Y485" s="1983" t="s">
        <v>2434</v>
      </c>
      <c r="Z485" s="1982"/>
      <c r="AA485" s="1982"/>
      <c r="AB485" s="1982"/>
      <c r="AC485" s="1982"/>
      <c r="AD485" s="1983" t="s">
        <v>2434</v>
      </c>
      <c r="AE485" s="1982"/>
      <c r="AF485" s="1982"/>
      <c r="AG485" s="1982"/>
      <c r="AH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3" t="s">
        <v>2434</v>
      </c>
      <c r="U486" s="1982"/>
      <c r="V486" s="1982"/>
      <c r="W486" s="1982"/>
      <c r="X486" s="1982"/>
      <c r="Y486" s="1983" t="s">
        <v>2434</v>
      </c>
      <c r="Z486" s="1982"/>
      <c r="AA486" s="1982"/>
      <c r="AB486" s="1982"/>
      <c r="AC486" s="1982"/>
      <c r="AD486" s="1983" t="s">
        <v>2434</v>
      </c>
      <c r="AE486" s="1982"/>
      <c r="AF486" s="1982"/>
      <c r="AG486" s="1982"/>
      <c r="AH486" s="198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2">
        <v>44032</v>
      </c>
      <c r="U487" s="1982"/>
      <c r="V487" s="1982"/>
      <c r="W487" s="1982"/>
      <c r="X487" s="1982"/>
      <c r="Y487" s="1983" t="s">
        <v>2434</v>
      </c>
      <c r="Z487" s="1982"/>
      <c r="AA487" s="1982"/>
      <c r="AB487" s="1982"/>
      <c r="AC487" s="1982"/>
      <c r="AD487" s="1982">
        <v>44032</v>
      </c>
      <c r="AE487" s="1982"/>
      <c r="AF487" s="1982"/>
      <c r="AG487" s="1982"/>
      <c r="AH487" s="198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83" t="s">
        <v>2434</v>
      </c>
      <c r="U488" s="1982"/>
      <c r="V488" s="1982"/>
      <c r="W488" s="1982"/>
      <c r="X488" s="1982"/>
      <c r="Y488" s="1983" t="s">
        <v>2434</v>
      </c>
      <c r="Z488" s="1982"/>
      <c r="AA488" s="1982"/>
      <c r="AB488" s="1982"/>
      <c r="AC488" s="1982"/>
      <c r="AD488" s="1983" t="s">
        <v>2434</v>
      </c>
      <c r="AE488" s="1982"/>
      <c r="AF488" s="1982"/>
      <c r="AG488" s="1982"/>
      <c r="AH488" s="198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3" t="s">
        <v>2434</v>
      </c>
      <c r="U489" s="1982"/>
      <c r="V489" s="1982"/>
      <c r="W489" s="1982"/>
      <c r="X489" s="1982"/>
      <c r="Y489" s="1983" t="s">
        <v>2434</v>
      </c>
      <c r="Z489" s="1982"/>
      <c r="AA489" s="1982"/>
      <c r="AB489" s="1982"/>
      <c r="AC489" s="1982"/>
      <c r="AD489" s="1983" t="s">
        <v>2434</v>
      </c>
      <c r="AE489" s="1982"/>
      <c r="AF489" s="1982"/>
      <c r="AG489" s="1982"/>
      <c r="AH489" s="198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82">
        <v>44025</v>
      </c>
      <c r="U490" s="1982"/>
      <c r="V490" s="1982"/>
      <c r="W490" s="1982"/>
      <c r="X490" s="1982"/>
      <c r="Y490" s="1983" t="s">
        <v>2434</v>
      </c>
      <c r="Z490" s="1982"/>
      <c r="AA490" s="1982"/>
      <c r="AB490" s="1982"/>
      <c r="AC490" s="1982"/>
      <c r="AD490" s="1982">
        <v>44025</v>
      </c>
      <c r="AE490" s="1982"/>
      <c r="AF490" s="1982"/>
      <c r="AG490" s="1982"/>
      <c r="AH490" s="198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4" t="s">
        <v>265</v>
      </c>
      <c r="R492" s="1985"/>
      <c r="S492" s="1985"/>
      <c r="T492" s="1985"/>
      <c r="U492" s="1985"/>
      <c r="V492" s="1985"/>
      <c r="W492" s="1985"/>
      <c r="X492" s="1985"/>
      <c r="Y492" s="1985"/>
      <c r="Z492" s="1985"/>
      <c r="AA492" s="1985"/>
      <c r="AB492" s="1985"/>
      <c r="AC492" s="1985"/>
      <c r="AD492" s="1985"/>
      <c r="AE492" s="1985"/>
      <c r="AF492" s="1985"/>
      <c r="AG492" s="1985"/>
      <c r="AH492" s="1985"/>
      <c r="AI492" s="1985"/>
      <c r="AJ492" s="1985"/>
      <c r="AK492" s="198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86" t="s">
        <v>2435</v>
      </c>
      <c r="R493" s="1657"/>
      <c r="S493" s="1657"/>
      <c r="T493" s="1657"/>
      <c r="U493" s="1657"/>
      <c r="V493" s="1657"/>
      <c r="W493" s="1657"/>
      <c r="X493" s="1657"/>
      <c r="Y493" s="1657"/>
      <c r="Z493" s="1657"/>
      <c r="AA493" s="1657"/>
      <c r="AB493" s="1657"/>
      <c r="AC493" s="1657"/>
      <c r="AD493" s="1657"/>
      <c r="AE493" s="1657"/>
      <c r="AF493" s="1657"/>
      <c r="AG493" s="1657"/>
      <c r="AH493" s="1657"/>
      <c r="AI493" s="1657"/>
      <c r="AJ493" s="1657"/>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86" t="s">
        <v>2436</v>
      </c>
      <c r="R494" s="1657"/>
      <c r="S494" s="1657"/>
      <c r="T494" s="1657"/>
      <c r="U494" s="1657"/>
      <c r="V494" s="1657"/>
      <c r="W494" s="1657"/>
      <c r="X494" s="1657"/>
      <c r="Y494" s="1657"/>
      <c r="Z494" s="1657"/>
      <c r="AA494" s="1657"/>
      <c r="AB494" s="1657"/>
      <c r="AC494" s="1657"/>
      <c r="AD494" s="1657"/>
      <c r="AE494" s="1657"/>
      <c r="AF494" s="1657"/>
      <c r="AG494" s="1657"/>
      <c r="AH494" s="1657"/>
      <c r="AI494" s="1657"/>
      <c r="AJ494" s="1657"/>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86" t="s">
        <v>2435</v>
      </c>
      <c r="R495" s="1657"/>
      <c r="S495" s="1657"/>
      <c r="T495" s="1657"/>
      <c r="U495" s="1657"/>
      <c r="V495" s="1657"/>
      <c r="W495" s="1657"/>
      <c r="X495" s="1657"/>
      <c r="Y495" s="1657"/>
      <c r="Z495" s="1657"/>
      <c r="AA495" s="1657"/>
      <c r="AB495" s="1657"/>
      <c r="AC495" s="1657"/>
      <c r="AD495" s="1657"/>
      <c r="AE495" s="1657"/>
      <c r="AF495" s="1657"/>
      <c r="AG495" s="1657"/>
      <c r="AH495" s="1657"/>
      <c r="AI495" s="1657"/>
      <c r="AJ495" s="1657"/>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6" t="s">
        <v>269</v>
      </c>
      <c r="C496" s="2007"/>
      <c r="D496" s="2007"/>
      <c r="E496" s="2007"/>
      <c r="F496" s="2007"/>
      <c r="G496" s="2007"/>
      <c r="H496" s="2007"/>
      <c r="I496" s="2007"/>
      <c r="J496" s="2007"/>
      <c r="K496" s="2007"/>
      <c r="L496" s="2007"/>
      <c r="M496" s="2007"/>
      <c r="N496" s="2007"/>
      <c r="O496" s="2007"/>
      <c r="P496" s="2008"/>
      <c r="Q496" s="2114" t="s">
        <v>528</v>
      </c>
      <c r="R496" s="2115"/>
      <c r="S496" s="2118" t="s">
        <v>58</v>
      </c>
      <c r="T496" s="2119"/>
      <c r="U496" s="2119"/>
      <c r="V496" s="2119"/>
      <c r="W496" s="2119"/>
      <c r="X496" s="2119"/>
      <c r="Y496" s="2119"/>
      <c r="Z496" s="2119"/>
      <c r="AA496" s="2119"/>
      <c r="AB496" s="2119"/>
      <c r="AC496" s="2119"/>
      <c r="AD496" s="2119"/>
      <c r="AE496" s="2119"/>
      <c r="AF496" s="2119"/>
      <c r="AG496" s="2119"/>
      <c r="AH496" s="2119"/>
      <c r="AI496" s="2119"/>
      <c r="AJ496" s="2119"/>
      <c r="AK496" s="212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9"/>
      <c r="C497" s="2010"/>
      <c r="D497" s="2010"/>
      <c r="E497" s="2010"/>
      <c r="F497" s="2010"/>
      <c r="G497" s="2010"/>
      <c r="H497" s="2010"/>
      <c r="I497" s="2010"/>
      <c r="J497" s="2010"/>
      <c r="K497" s="2010"/>
      <c r="L497" s="2010"/>
      <c r="M497" s="2010"/>
      <c r="N497" s="2010"/>
      <c r="O497" s="2010"/>
      <c r="P497" s="2011"/>
      <c r="Q497" s="2116"/>
      <c r="R497" s="2117"/>
      <c r="S497" s="2121"/>
      <c r="T497" s="2122"/>
      <c r="U497" s="2122"/>
      <c r="V497" s="2122"/>
      <c r="W497" s="2122"/>
      <c r="X497" s="2122"/>
      <c r="Y497" s="2122"/>
      <c r="Z497" s="2122"/>
      <c r="AA497" s="2122"/>
      <c r="AB497" s="2122"/>
      <c r="AC497" s="2122"/>
      <c r="AD497" s="2122"/>
      <c r="AE497" s="2122"/>
      <c r="AF497" s="2122"/>
      <c r="AG497" s="2122"/>
      <c r="AH497" s="2122"/>
      <c r="AI497" s="2122"/>
      <c r="AJ497" s="2122"/>
      <c r="AK497" s="212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2" t="s">
        <v>2195</v>
      </c>
      <c r="C498" s="1347"/>
      <c r="D498" s="1347"/>
      <c r="E498" s="1347"/>
      <c r="F498" s="1347"/>
      <c r="G498" s="1347"/>
      <c r="H498" s="1347"/>
      <c r="I498" s="1347"/>
      <c r="J498" s="1347"/>
      <c r="K498" s="1347"/>
      <c r="L498" s="1347"/>
      <c r="M498" s="1347"/>
      <c r="N498" s="1347"/>
      <c r="O498" s="1347"/>
      <c r="P498" s="1347"/>
      <c r="Q498" s="2124" t="s">
        <v>528</v>
      </c>
      <c r="R498" s="2125"/>
      <c r="S498" s="2125"/>
      <c r="T498" s="2125"/>
      <c r="U498" s="2125"/>
      <c r="V498" s="2125"/>
      <c r="W498" s="2125"/>
      <c r="X498" s="2125"/>
      <c r="Y498" s="2125"/>
      <c r="Z498" s="2125"/>
      <c r="AA498" s="2125"/>
      <c r="AB498" s="2125"/>
      <c r="AC498" s="2125"/>
      <c r="AD498" s="2125"/>
      <c r="AE498" s="2125"/>
      <c r="AF498" s="2125"/>
      <c r="AG498" s="2125"/>
      <c r="AH498" s="2125"/>
      <c r="AI498" s="2125"/>
      <c r="AJ498" s="2125"/>
      <c r="AK498" s="212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2" t="s">
        <v>2526</v>
      </c>
      <c r="R499" s="1657"/>
      <c r="S499" s="1657"/>
      <c r="T499" s="1657"/>
      <c r="U499" s="1657"/>
      <c r="V499" s="1657"/>
      <c r="W499" s="1657"/>
      <c r="X499" s="1657"/>
      <c r="Y499" s="1657"/>
      <c r="Z499" s="1657"/>
      <c r="AA499" s="1657"/>
      <c r="AB499" s="1657"/>
      <c r="AC499" s="1657"/>
      <c r="AD499" s="1657"/>
      <c r="AE499" s="1657"/>
      <c r="AF499" s="1657"/>
      <c r="AG499" s="1657"/>
      <c r="AH499" s="1657"/>
      <c r="AI499" s="1657"/>
      <c r="AJ499" s="1657"/>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2" t="s">
        <v>2527</v>
      </c>
      <c r="R500" s="1657"/>
      <c r="S500" s="1657"/>
      <c r="T500" s="1657"/>
      <c r="U500" s="1657"/>
      <c r="V500" s="1657"/>
      <c r="W500" s="1657"/>
      <c r="X500" s="1657"/>
      <c r="Y500" s="1657"/>
      <c r="Z500" s="1657"/>
      <c r="AA500" s="1657"/>
      <c r="AB500" s="1657"/>
      <c r="AC500" s="1657"/>
      <c r="AD500" s="1657"/>
      <c r="AE500" s="1657"/>
      <c r="AF500" s="1657"/>
      <c r="AG500" s="1657"/>
      <c r="AH500" s="1657"/>
      <c r="AI500" s="1657"/>
      <c r="AJ500" s="1657"/>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12">
        <v>110</v>
      </c>
      <c r="R501" s="1657"/>
      <c r="S501" s="1657"/>
      <c r="T501" s="1657"/>
      <c r="U501" s="1657"/>
      <c r="V501" s="1657"/>
      <c r="W501" s="1657"/>
      <c r="X501" s="1657"/>
      <c r="Y501" s="1657"/>
      <c r="Z501" s="1657"/>
      <c r="AA501" s="1657"/>
      <c r="AB501" s="1657"/>
      <c r="AC501" s="1657"/>
      <c r="AD501" s="1657"/>
      <c r="AE501" s="1657"/>
      <c r="AF501" s="1657"/>
      <c r="AG501" s="1657"/>
      <c r="AH501" s="1657"/>
      <c r="AI501" s="1657"/>
      <c r="AJ501" s="1657"/>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50">
        <v>68</v>
      </c>
      <c r="N502" s="1664"/>
      <c r="O502" s="1664"/>
      <c r="P502" s="1951"/>
      <c r="Q502" s="1383" t="s">
        <v>2198</v>
      </c>
      <c r="R502" s="1384"/>
      <c r="S502" s="1384"/>
      <c r="T502" s="1384"/>
      <c r="U502" s="1384"/>
      <c r="V502" s="1384"/>
      <c r="W502" s="1384"/>
      <c r="X502" s="1384"/>
      <c r="Y502" s="1384"/>
      <c r="Z502" s="1384"/>
      <c r="AA502" s="1384"/>
      <c r="AB502" s="1384"/>
      <c r="AC502" s="1384"/>
      <c r="AD502" s="1384"/>
      <c r="AE502" s="1384"/>
      <c r="AF502" s="1384"/>
      <c r="AG502" s="1384"/>
      <c r="AH502" s="1950">
        <v>42</v>
      </c>
      <c r="AI502" s="1664"/>
      <c r="AJ502" s="1664"/>
      <c r="AK502" s="195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4" t="s">
        <v>273</v>
      </c>
      <c r="AD506" s="1985"/>
      <c r="AE506" s="1985"/>
      <c r="AF506" s="1985"/>
      <c r="AG506" s="1985"/>
      <c r="AH506" s="1985"/>
      <c r="AI506" s="1985"/>
      <c r="AJ506" s="1985"/>
      <c r="AK506" s="198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7" t="s">
        <v>274</v>
      </c>
      <c r="AD507" s="2000"/>
      <c r="AE507" s="2000"/>
      <c r="AF507" s="2000"/>
      <c r="AG507" s="96" t="s">
        <v>275</v>
      </c>
      <c r="AH507" s="2000" t="s">
        <v>276</v>
      </c>
      <c r="AI507" s="2000"/>
      <c r="AJ507" s="2000"/>
      <c r="AK507" s="200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3" t="s">
        <v>277</v>
      </c>
      <c r="C508" s="1674"/>
      <c r="D508" s="1674"/>
      <c r="E508" s="1674"/>
      <c r="F508" s="1674"/>
      <c r="G508" s="1674"/>
      <c r="H508" s="1675"/>
      <c r="I508" s="86" t="s">
        <v>733</v>
      </c>
      <c r="J508" s="86"/>
      <c r="K508" s="86"/>
      <c r="L508" s="86"/>
      <c r="M508" s="86"/>
      <c r="N508" s="86"/>
      <c r="O508" s="86"/>
      <c r="P508" s="86"/>
      <c r="Q508" s="86"/>
      <c r="R508" s="86"/>
      <c r="S508" s="86"/>
      <c r="T508" s="86"/>
      <c r="U508" s="86"/>
      <c r="V508" s="86"/>
      <c r="W508" s="86"/>
      <c r="X508" s="35"/>
      <c r="Y508" s="35"/>
      <c r="AC508" s="1959" t="s">
        <v>135</v>
      </c>
      <c r="AD508" s="1853"/>
      <c r="AE508" s="1853"/>
      <c r="AF508" s="1853"/>
      <c r="AG508" s="89" t="s">
        <v>275</v>
      </c>
      <c r="AH508" s="1715">
        <v>0</v>
      </c>
      <c r="AI508" s="1715"/>
      <c r="AJ508" s="1715"/>
      <c r="AK508" s="17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6"/>
      <c r="C509" s="1677"/>
      <c r="D509" s="1677"/>
      <c r="E509" s="1677"/>
      <c r="F509" s="1677"/>
      <c r="G509" s="1677"/>
      <c r="H509" s="1678"/>
      <c r="I509" s="94" t="s">
        <v>734</v>
      </c>
      <c r="J509" s="94"/>
      <c r="K509" s="94"/>
      <c r="L509" s="94"/>
      <c r="M509" s="94"/>
      <c r="N509" s="94"/>
      <c r="O509" s="94"/>
      <c r="P509" s="94"/>
      <c r="Q509" s="94"/>
      <c r="R509" s="94"/>
      <c r="S509" s="94"/>
      <c r="T509" s="94"/>
      <c r="U509" s="94"/>
      <c r="V509" s="94"/>
      <c r="W509" s="94"/>
      <c r="X509" s="94"/>
      <c r="Y509" s="94"/>
      <c r="Z509" s="94"/>
      <c r="AA509" s="94"/>
      <c r="AB509" s="94"/>
      <c r="AC509" s="1959">
        <v>3</v>
      </c>
      <c r="AD509" s="1853"/>
      <c r="AE509" s="1853"/>
      <c r="AF509" s="1853"/>
      <c r="AG509" s="79" t="s">
        <v>275</v>
      </c>
      <c r="AH509" s="1715">
        <v>2023</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3" t="s">
        <v>735</v>
      </c>
      <c r="C510" s="1674"/>
      <c r="D510" s="1674"/>
      <c r="E510" s="1674"/>
      <c r="F510" s="1674"/>
      <c r="G510" s="1674"/>
      <c r="H510" s="1675"/>
      <c r="I510" s="86" t="s">
        <v>736</v>
      </c>
      <c r="J510" s="86"/>
      <c r="K510" s="86"/>
      <c r="L510" s="86"/>
      <c r="M510" s="86"/>
      <c r="N510" s="86"/>
      <c r="O510" s="86"/>
      <c r="P510" s="86"/>
      <c r="Q510" s="86"/>
      <c r="R510" s="86"/>
      <c r="S510" s="86"/>
      <c r="T510" s="86"/>
      <c r="U510" s="86"/>
      <c r="V510" s="86"/>
      <c r="W510" s="86"/>
      <c r="X510" s="35"/>
      <c r="Y510" s="35"/>
      <c r="AC510" s="1959" t="s">
        <v>135</v>
      </c>
      <c r="AD510" s="1853"/>
      <c r="AE510" s="1853"/>
      <c r="AF510" s="1853"/>
      <c r="AG510" s="89" t="s">
        <v>275</v>
      </c>
      <c r="AH510" s="1715"/>
      <c r="AI510" s="1715"/>
      <c r="AJ510" s="1715"/>
      <c r="AK510" s="17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6"/>
      <c r="C511" s="1677"/>
      <c r="D511" s="1677"/>
      <c r="E511" s="1677"/>
      <c r="F511" s="1677"/>
      <c r="G511" s="1677"/>
      <c r="H511" s="1678"/>
      <c r="I511" s="35" t="s">
        <v>737</v>
      </c>
      <c r="J511" s="35"/>
      <c r="K511" s="35"/>
      <c r="L511" s="35"/>
      <c r="M511" s="35"/>
      <c r="N511" s="35"/>
      <c r="O511" s="35"/>
      <c r="P511" s="35"/>
      <c r="Q511" s="35"/>
      <c r="R511" s="35"/>
      <c r="S511" s="35"/>
      <c r="T511" s="35"/>
      <c r="U511" s="35"/>
      <c r="V511" s="35"/>
      <c r="W511" s="35"/>
      <c r="X511" s="35"/>
      <c r="Y511" s="35"/>
      <c r="AC511" s="1959" t="s">
        <v>135</v>
      </c>
      <c r="AD511" s="1853"/>
      <c r="AE511" s="1853"/>
      <c r="AF511" s="1853"/>
      <c r="AG511" s="89" t="s">
        <v>275</v>
      </c>
      <c r="AH511" s="1715"/>
      <c r="AI511" s="1715"/>
      <c r="AJ511" s="1715"/>
      <c r="AK511" s="17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6"/>
      <c r="C512" s="1677"/>
      <c r="D512" s="1677"/>
      <c r="E512" s="1677"/>
      <c r="F512" s="1677"/>
      <c r="G512" s="1677"/>
      <c r="H512" s="1678"/>
      <c r="I512" s="35" t="s">
        <v>738</v>
      </c>
      <c r="J512" s="35"/>
      <c r="K512" s="35"/>
      <c r="L512" s="35"/>
      <c r="M512" s="35"/>
      <c r="N512" s="35"/>
      <c r="O512" s="35"/>
      <c r="P512" s="35"/>
      <c r="Q512" s="35"/>
      <c r="R512" s="35"/>
      <c r="S512" s="35"/>
      <c r="T512" s="35"/>
      <c r="U512" s="35"/>
      <c r="V512" s="35"/>
      <c r="W512" s="35"/>
      <c r="X512" s="35"/>
      <c r="Y512" s="35"/>
      <c r="AC512" s="1959">
        <v>7</v>
      </c>
      <c r="AD512" s="1853"/>
      <c r="AE512" s="1853"/>
      <c r="AF512" s="1853"/>
      <c r="AG512" s="89" t="s">
        <v>275</v>
      </c>
      <c r="AH512" s="1715">
        <v>2020</v>
      </c>
      <c r="AI512" s="1715"/>
      <c r="AJ512" s="1715"/>
      <c r="AK512" s="17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6"/>
      <c r="C513" s="1677"/>
      <c r="D513" s="1677"/>
      <c r="E513" s="1677"/>
      <c r="F513" s="1677"/>
      <c r="G513" s="1677"/>
      <c r="H513" s="1678"/>
      <c r="I513" s="35" t="s">
        <v>739</v>
      </c>
      <c r="J513" s="35"/>
      <c r="K513" s="35"/>
      <c r="L513" s="35"/>
      <c r="M513" s="35"/>
      <c r="N513" s="35"/>
      <c r="O513" s="35"/>
      <c r="P513" s="35"/>
      <c r="Q513" s="35"/>
      <c r="R513" s="35"/>
      <c r="S513" s="35"/>
      <c r="T513" s="35"/>
      <c r="U513" s="35"/>
      <c r="V513" s="35"/>
      <c r="W513" s="35"/>
      <c r="X513" s="35"/>
      <c r="Y513" s="35"/>
      <c r="AC513" s="1959" t="s">
        <v>135</v>
      </c>
      <c r="AD513" s="1853"/>
      <c r="AE513" s="1853"/>
      <c r="AF513" s="1853"/>
      <c r="AG513" s="89" t="s">
        <v>275</v>
      </c>
      <c r="AH513" s="1715"/>
      <c r="AI513" s="1715"/>
      <c r="AJ513" s="1715"/>
      <c r="AK513" s="17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6"/>
      <c r="C514" s="1677"/>
      <c r="D514" s="1677"/>
      <c r="E514" s="1677"/>
      <c r="F514" s="1677"/>
      <c r="G514" s="1677"/>
      <c r="H514" s="1678"/>
      <c r="I514" s="326" t="s">
        <v>740</v>
      </c>
      <c r="J514" s="35"/>
      <c r="K514" s="35"/>
      <c r="L514" s="35"/>
      <c r="M514" s="35"/>
      <c r="N514" s="35"/>
      <c r="O514" s="35"/>
      <c r="P514" s="35"/>
      <c r="Q514" s="35"/>
      <c r="R514" s="35"/>
      <c r="S514" s="35"/>
      <c r="T514" s="35"/>
      <c r="U514" s="35"/>
      <c r="V514" s="35"/>
      <c r="W514" s="35"/>
      <c r="X514" s="35"/>
      <c r="Y514" s="35"/>
      <c r="AC514" s="1789" t="s">
        <v>135</v>
      </c>
      <c r="AD514" s="1790"/>
      <c r="AE514" s="1790"/>
      <c r="AF514" s="1790"/>
      <c r="AG514" s="1349" t="s">
        <v>275</v>
      </c>
      <c r="AH514" s="1715"/>
      <c r="AI514" s="1715"/>
      <c r="AJ514" s="1715"/>
      <c r="AK514" s="17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6"/>
      <c r="C515" s="1677"/>
      <c r="D515" s="1677"/>
      <c r="E515" s="1677"/>
      <c r="F515" s="1677"/>
      <c r="G515" s="1677"/>
      <c r="H515" s="1678"/>
      <c r="I515" s="624" t="s">
        <v>310</v>
      </c>
      <c r="J515" s="94"/>
      <c r="K515" s="94"/>
      <c r="L515" s="2096" t="s">
        <v>2437</v>
      </c>
      <c r="M515" s="2097"/>
      <c r="N515" s="2097"/>
      <c r="O515" s="2097"/>
      <c r="P515" s="2097"/>
      <c r="Q515" s="2097"/>
      <c r="R515" s="2097"/>
      <c r="S515" s="2097"/>
      <c r="T515" s="2097"/>
      <c r="U515" s="2097"/>
      <c r="V515" s="2097"/>
      <c r="W515" s="2097"/>
      <c r="X515" s="2097"/>
      <c r="Y515" s="2097"/>
      <c r="Z515" s="2097"/>
      <c r="AA515" s="2097"/>
      <c r="AB515" s="2098"/>
      <c r="AC515" s="2080">
        <v>7</v>
      </c>
      <c r="AD515" s="1840"/>
      <c r="AE515" s="1840"/>
      <c r="AF515" s="1840"/>
      <c r="AG515" s="1345" t="s">
        <v>275</v>
      </c>
      <c r="AH515" s="1715">
        <v>2020</v>
      </c>
      <c r="AI515" s="1715"/>
      <c r="AJ515" s="1715"/>
      <c r="AK515" s="17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6"/>
      <c r="C516" s="1677"/>
      <c r="D516" s="1677"/>
      <c r="E516" s="1677"/>
      <c r="F516" s="1677"/>
      <c r="G516" s="1677"/>
      <c r="H516" s="1678"/>
      <c r="I516" s="1070" t="s">
        <v>2199</v>
      </c>
      <c r="J516" s="35"/>
      <c r="K516" s="35"/>
      <c r="L516" s="35"/>
      <c r="M516" s="35"/>
      <c r="N516" s="35"/>
      <c r="O516" s="35"/>
      <c r="P516" s="35"/>
      <c r="Q516" s="35"/>
      <c r="R516" s="35"/>
      <c r="S516" s="35"/>
      <c r="T516" s="35"/>
      <c r="U516" s="35"/>
      <c r="V516" s="35"/>
      <c r="W516" s="35"/>
      <c r="X516" s="35"/>
      <c r="Y516" s="35"/>
      <c r="AC516" s="2081" t="s">
        <v>528</v>
      </c>
      <c r="AD516" s="2081"/>
      <c r="AE516" s="2081"/>
      <c r="AF516" s="2081"/>
      <c r="AG516" s="1349"/>
      <c r="AH516" s="2082"/>
      <c r="AI516" s="2082"/>
      <c r="AJ516" s="2082"/>
      <c r="AK516" s="208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6"/>
      <c r="C517" s="1677"/>
      <c r="D517" s="1677"/>
      <c r="E517" s="1677"/>
      <c r="F517" s="1677"/>
      <c r="G517" s="1677"/>
      <c r="H517" s="1678"/>
      <c r="I517" s="623" t="s">
        <v>2200</v>
      </c>
      <c r="J517" s="35"/>
      <c r="K517" s="35"/>
      <c r="L517" s="35"/>
      <c r="M517" s="35"/>
      <c r="N517" s="35"/>
      <c r="O517" s="35"/>
      <c r="P517" s="35"/>
      <c r="Q517" s="35"/>
      <c r="R517" s="35"/>
      <c r="S517" s="35"/>
      <c r="T517" s="35"/>
      <c r="U517" s="35"/>
      <c r="V517" s="35"/>
      <c r="W517" s="35"/>
      <c r="X517" s="35"/>
      <c r="Y517" s="35"/>
      <c r="AC517" s="1789"/>
      <c r="AD517" s="1790"/>
      <c r="AE517" s="1790"/>
      <c r="AF517" s="1791"/>
      <c r="AG517" s="1349"/>
      <c r="AH517" s="2082"/>
      <c r="AI517" s="2082"/>
      <c r="AJ517" s="2082"/>
      <c r="AK517" s="208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6"/>
      <c r="C518" s="1677"/>
      <c r="D518" s="1677"/>
      <c r="E518" s="1677"/>
      <c r="F518" s="1677"/>
      <c r="G518" s="1677"/>
      <c r="H518" s="1678"/>
      <c r="I518" s="623" t="s">
        <v>2201</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6"/>
      <c r="C519" s="1677"/>
      <c r="D519" s="1677"/>
      <c r="E519" s="1677"/>
      <c r="F519" s="1677"/>
      <c r="G519" s="1677"/>
      <c r="H519" s="1678"/>
      <c r="I519" s="1389" t="s">
        <v>2202</v>
      </c>
      <c r="J519" s="94"/>
      <c r="K519" s="94"/>
      <c r="L519" s="94"/>
      <c r="M519" s="94"/>
      <c r="N519" s="94"/>
      <c r="O519" s="94"/>
      <c r="P519" s="94"/>
      <c r="Q519" s="94"/>
      <c r="R519" s="94"/>
      <c r="S519" s="94"/>
      <c r="T519" s="94"/>
      <c r="U519" s="94"/>
      <c r="V519" s="94"/>
      <c r="W519" s="94"/>
      <c r="X519" s="94"/>
      <c r="Y519" s="94"/>
      <c r="Z519" s="94"/>
      <c r="AA519" s="94"/>
      <c r="AB519" s="94"/>
      <c r="AC519" s="2091"/>
      <c r="AD519" s="2092"/>
      <c r="AE519" s="2092"/>
      <c r="AF519" s="2093"/>
      <c r="AG519" s="1345"/>
      <c r="AH519" s="2002"/>
      <c r="AI519" s="2002"/>
      <c r="AJ519" s="2002"/>
      <c r="AK519" s="200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3" t="s">
        <v>741</v>
      </c>
      <c r="C520" s="1674"/>
      <c r="D520" s="1674"/>
      <c r="E520" s="1674"/>
      <c r="F520" s="1674"/>
      <c r="G520" s="1674"/>
      <c r="H520" s="1675"/>
      <c r="I520" s="86" t="s">
        <v>742</v>
      </c>
      <c r="J520" s="86"/>
      <c r="K520" s="86"/>
      <c r="L520" s="86"/>
      <c r="M520" s="86"/>
      <c r="N520" s="86"/>
      <c r="O520" s="86"/>
      <c r="P520" s="86"/>
      <c r="Q520" s="86"/>
      <c r="R520" s="86"/>
      <c r="S520" s="86"/>
      <c r="T520" s="86"/>
      <c r="U520" s="86"/>
      <c r="V520" s="86"/>
      <c r="W520" s="86"/>
      <c r="X520" s="35"/>
      <c r="Y520" s="35"/>
      <c r="AC520" s="1959" t="s">
        <v>135</v>
      </c>
      <c r="AD520" s="1853"/>
      <c r="AE520" s="1853"/>
      <c r="AF520" s="1853"/>
      <c r="AG520" s="89" t="s">
        <v>275</v>
      </c>
      <c r="AH520" s="1715"/>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6"/>
      <c r="C521" s="1677"/>
      <c r="D521" s="1677"/>
      <c r="E521" s="1677"/>
      <c r="F521" s="1677"/>
      <c r="G521" s="1677"/>
      <c r="H521" s="1678"/>
      <c r="I521" s="35" t="s">
        <v>743</v>
      </c>
      <c r="J521" s="35"/>
      <c r="K521" s="35"/>
      <c r="L521" s="35"/>
      <c r="M521" s="35"/>
      <c r="N521" s="35"/>
      <c r="O521" s="35"/>
      <c r="P521" s="35"/>
      <c r="Q521" s="35"/>
      <c r="R521" s="35"/>
      <c r="S521" s="35"/>
      <c r="T521" s="35"/>
      <c r="U521" s="35"/>
      <c r="V521" s="35"/>
      <c r="W521" s="35"/>
      <c r="X521" s="35"/>
      <c r="Y521" s="35"/>
      <c r="AC521" s="1959">
        <v>6</v>
      </c>
      <c r="AD521" s="1853"/>
      <c r="AE521" s="1853"/>
      <c r="AF521" s="1853"/>
      <c r="AG521" s="89" t="s">
        <v>275</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6"/>
      <c r="C522" s="1677"/>
      <c r="D522" s="1677"/>
      <c r="E522" s="1677"/>
      <c r="F522" s="1677"/>
      <c r="G522" s="1677"/>
      <c r="H522" s="1678"/>
      <c r="I522" s="94" t="s">
        <v>744</v>
      </c>
      <c r="J522" s="94"/>
      <c r="K522" s="94"/>
      <c r="L522" s="94"/>
      <c r="M522" s="94"/>
      <c r="N522" s="94"/>
      <c r="O522" s="94"/>
      <c r="P522" s="94"/>
      <c r="Q522" s="94"/>
      <c r="R522" s="94"/>
      <c r="S522" s="94"/>
      <c r="T522" s="94"/>
      <c r="U522" s="94"/>
      <c r="V522" s="94"/>
      <c r="W522" s="94"/>
      <c r="X522" s="94"/>
      <c r="Y522" s="94"/>
      <c r="Z522" s="94"/>
      <c r="AA522" s="94"/>
      <c r="AB522" s="94"/>
      <c r="AC522" s="1959" t="s">
        <v>135</v>
      </c>
      <c r="AD522" s="1853"/>
      <c r="AE522" s="1853"/>
      <c r="AF522" s="1853"/>
      <c r="AG522" s="79" t="s">
        <v>275</v>
      </c>
      <c r="AH522" s="1715"/>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3" t="s">
        <v>745</v>
      </c>
      <c r="C523" s="1674"/>
      <c r="D523" s="1674"/>
      <c r="E523" s="1674"/>
      <c r="F523" s="1674"/>
      <c r="G523" s="1674"/>
      <c r="H523" s="1675"/>
      <c r="I523" s="86" t="s">
        <v>742</v>
      </c>
      <c r="J523" s="86"/>
      <c r="K523" s="86"/>
      <c r="L523" s="86"/>
      <c r="M523" s="86"/>
      <c r="N523" s="86"/>
      <c r="O523" s="86"/>
      <c r="P523" s="86"/>
      <c r="Q523" s="86"/>
      <c r="R523" s="86"/>
      <c r="S523" s="86"/>
      <c r="T523" s="86"/>
      <c r="U523" s="86"/>
      <c r="V523" s="86"/>
      <c r="W523" s="86"/>
      <c r="X523" s="86"/>
      <c r="Y523" s="86"/>
      <c r="Z523" s="86"/>
      <c r="AA523" s="86"/>
      <c r="AB523" s="86"/>
      <c r="AC523" s="1826" t="s">
        <v>135</v>
      </c>
      <c r="AD523" s="1827"/>
      <c r="AE523" s="1827"/>
      <c r="AF523" s="1827"/>
      <c r="AG523" s="360" t="s">
        <v>275</v>
      </c>
      <c r="AH523" s="1715"/>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6"/>
      <c r="C524" s="1677"/>
      <c r="D524" s="1677"/>
      <c r="E524" s="1677"/>
      <c r="F524" s="1677"/>
      <c r="G524" s="1677"/>
      <c r="H524" s="1678"/>
      <c r="I524" s="35" t="s">
        <v>743</v>
      </c>
      <c r="J524" s="35"/>
      <c r="K524" s="35"/>
      <c r="L524" s="35"/>
      <c r="M524" s="35"/>
      <c r="N524" s="35"/>
      <c r="O524" s="35"/>
      <c r="P524" s="35"/>
      <c r="Q524" s="35"/>
      <c r="R524" s="35"/>
      <c r="S524" s="35"/>
      <c r="T524" s="35"/>
      <c r="U524" s="35"/>
      <c r="V524" s="35"/>
      <c r="W524" s="35"/>
      <c r="X524" s="35"/>
      <c r="Y524" s="35"/>
      <c r="Z524" s="35"/>
      <c r="AA524" s="35"/>
      <c r="AB524" s="35"/>
      <c r="AC524" s="1959">
        <v>6</v>
      </c>
      <c r="AD524" s="1853"/>
      <c r="AE524" s="1853"/>
      <c r="AF524" s="1853"/>
      <c r="AG524" s="89" t="s">
        <v>275</v>
      </c>
      <c r="AH524" s="1715">
        <v>2022</v>
      </c>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9"/>
      <c r="C525" s="1680"/>
      <c r="D525" s="1680"/>
      <c r="E525" s="1680"/>
      <c r="F525" s="1680"/>
      <c r="G525" s="1680"/>
      <c r="H525" s="1681"/>
      <c r="I525" s="94" t="s">
        <v>744</v>
      </c>
      <c r="J525" s="94"/>
      <c r="K525" s="94"/>
      <c r="L525" s="94"/>
      <c r="M525" s="94"/>
      <c r="N525" s="94"/>
      <c r="O525" s="94"/>
      <c r="P525" s="94"/>
      <c r="Q525" s="94"/>
      <c r="R525" s="94"/>
      <c r="S525" s="94"/>
      <c r="T525" s="94"/>
      <c r="U525" s="94"/>
      <c r="V525" s="94"/>
      <c r="W525" s="94"/>
      <c r="X525" s="94"/>
      <c r="Y525" s="94"/>
      <c r="Z525" s="94"/>
      <c r="AA525" s="94"/>
      <c r="AB525" s="94"/>
      <c r="AC525" s="1959" t="s">
        <v>135</v>
      </c>
      <c r="AD525" s="1853"/>
      <c r="AE525" s="1853"/>
      <c r="AF525" s="1853"/>
      <c r="AG525" s="79" t="s">
        <v>275</v>
      </c>
      <c r="AH525" s="1715"/>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3" t="s">
        <v>746</v>
      </c>
      <c r="C526" s="1674"/>
      <c r="D526" s="1674"/>
      <c r="E526" s="1674"/>
      <c r="F526" s="1674"/>
      <c r="G526" s="1674"/>
      <c r="H526" s="1675"/>
      <c r="I526" s="85" t="s">
        <v>747</v>
      </c>
      <c r="J526" s="86"/>
      <c r="K526" s="86"/>
      <c r="L526" s="86"/>
      <c r="M526" s="86"/>
      <c r="N526" s="86"/>
      <c r="O526" s="1656" t="s">
        <v>2438</v>
      </c>
      <c r="P526" s="1657"/>
      <c r="Q526" s="1657"/>
      <c r="R526" s="1657"/>
      <c r="S526" s="1657"/>
      <c r="T526" s="1657"/>
      <c r="U526" s="1657"/>
      <c r="V526" s="1657"/>
      <c r="W526" s="1657"/>
      <c r="X526" s="1657"/>
      <c r="Y526" s="1657"/>
      <c r="Z526" s="1657"/>
      <c r="AA526" s="1657"/>
      <c r="AB526" s="108"/>
      <c r="AC526" s="1826">
        <v>2</v>
      </c>
      <c r="AD526" s="1827"/>
      <c r="AE526" s="1827"/>
      <c r="AF526" s="1827"/>
      <c r="AG526" s="360" t="s">
        <v>275</v>
      </c>
      <c r="AH526" s="1715">
        <v>2021</v>
      </c>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6"/>
      <c r="C527" s="1677"/>
      <c r="D527" s="1677"/>
      <c r="E527" s="1677"/>
      <c r="F527" s="1677"/>
      <c r="G527" s="1677"/>
      <c r="H527" s="1678"/>
      <c r="I527" s="317" t="s">
        <v>748</v>
      </c>
      <c r="J527" s="35"/>
      <c r="K527" s="35"/>
      <c r="L527" s="35"/>
      <c r="M527" s="35"/>
      <c r="N527" s="35"/>
      <c r="O527" s="35"/>
      <c r="P527" s="35"/>
      <c r="Q527" s="35"/>
      <c r="R527" s="35"/>
      <c r="S527" s="35"/>
      <c r="T527" s="35"/>
      <c r="U527" s="35"/>
      <c r="V527" s="35"/>
      <c r="W527" s="35"/>
      <c r="X527" s="35"/>
      <c r="Y527" s="35"/>
      <c r="Z527" s="35"/>
      <c r="AA527" s="35"/>
      <c r="AB527" s="115"/>
      <c r="AC527" s="1959" t="s">
        <v>135</v>
      </c>
      <c r="AD527" s="1853"/>
      <c r="AE527" s="1853"/>
      <c r="AF527" s="1853"/>
      <c r="AG527" s="89" t="s">
        <v>275</v>
      </c>
      <c r="AH527" s="1715"/>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6"/>
      <c r="C528" s="1677"/>
      <c r="D528" s="1677"/>
      <c r="E528" s="1677"/>
      <c r="F528" s="1677"/>
      <c r="G528" s="1677"/>
      <c r="H528" s="1678"/>
      <c r="I528" s="93" t="s">
        <v>749</v>
      </c>
      <c r="J528" s="94"/>
      <c r="K528" s="94"/>
      <c r="L528" s="94"/>
      <c r="M528" s="94"/>
      <c r="N528" s="94"/>
      <c r="O528" s="94"/>
      <c r="P528" s="94"/>
      <c r="Q528" s="94"/>
      <c r="R528" s="94"/>
      <c r="S528" s="94"/>
      <c r="T528" s="94"/>
      <c r="U528" s="94"/>
      <c r="V528" s="94"/>
      <c r="W528" s="94"/>
      <c r="X528" s="94"/>
      <c r="Y528" s="94"/>
      <c r="Z528" s="94"/>
      <c r="AA528" s="94"/>
      <c r="AB528" s="95"/>
      <c r="AC528" s="1959" t="s">
        <v>135</v>
      </c>
      <c r="AD528" s="1853"/>
      <c r="AE528" s="1853"/>
      <c r="AF528" s="1853"/>
      <c r="AG528" s="79" t="s">
        <v>275</v>
      </c>
      <c r="AH528" s="1715"/>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6"/>
      <c r="C529" s="1677"/>
      <c r="D529" s="1677"/>
      <c r="E529" s="1677"/>
      <c r="F529" s="1677"/>
      <c r="G529" s="1677"/>
      <c r="H529" s="1678"/>
      <c r="I529" s="86" t="s">
        <v>750</v>
      </c>
      <c r="J529" s="86"/>
      <c r="K529" s="86"/>
      <c r="L529" s="86"/>
      <c r="M529" s="86"/>
      <c r="N529" s="86"/>
      <c r="O529" s="1666" t="s">
        <v>2439</v>
      </c>
      <c r="P529" s="1665"/>
      <c r="Q529" s="1665"/>
      <c r="R529" s="1665"/>
      <c r="S529" s="1665"/>
      <c r="T529" s="1665"/>
      <c r="U529" s="1665"/>
      <c r="V529" s="1665"/>
      <c r="W529" s="1665"/>
      <c r="X529" s="1665"/>
      <c r="Y529" s="1665"/>
      <c r="Z529" s="1665"/>
      <c r="AA529" s="1665"/>
      <c r="AC529" s="1959">
        <v>2</v>
      </c>
      <c r="AD529" s="1853"/>
      <c r="AE529" s="1853"/>
      <c r="AF529" s="1853"/>
      <c r="AG529" s="89" t="s">
        <v>275</v>
      </c>
      <c r="AH529" s="1715">
        <v>2022</v>
      </c>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6"/>
      <c r="C530" s="1677"/>
      <c r="D530" s="1677"/>
      <c r="E530" s="1677"/>
      <c r="F530" s="1677"/>
      <c r="G530" s="1677"/>
      <c r="H530" s="1678"/>
      <c r="I530" s="35" t="s">
        <v>748</v>
      </c>
      <c r="J530" s="35"/>
      <c r="K530" s="35"/>
      <c r="L530" s="35"/>
      <c r="M530" s="35"/>
      <c r="N530" s="35"/>
      <c r="O530" s="35"/>
      <c r="P530" s="35"/>
      <c r="Q530" s="35"/>
      <c r="R530" s="35"/>
      <c r="S530" s="35"/>
      <c r="T530" s="35"/>
      <c r="U530" s="35"/>
      <c r="V530" s="35"/>
      <c r="W530" s="35"/>
      <c r="X530" s="35"/>
      <c r="Y530" s="35"/>
      <c r="AC530" s="1959">
        <v>2</v>
      </c>
      <c r="AD530" s="1853"/>
      <c r="AE530" s="1853"/>
      <c r="AF530" s="1853"/>
      <c r="AG530" s="89" t="s">
        <v>275</v>
      </c>
      <c r="AH530" s="1715">
        <v>2022</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6"/>
      <c r="C531" s="1677"/>
      <c r="D531" s="1677"/>
      <c r="E531" s="1677"/>
      <c r="F531" s="1677"/>
      <c r="G531" s="1677"/>
      <c r="H531" s="1678"/>
      <c r="I531" s="94" t="s">
        <v>749</v>
      </c>
      <c r="J531" s="94"/>
      <c r="K531" s="94"/>
      <c r="L531" s="94"/>
      <c r="M531" s="94"/>
      <c r="N531" s="94"/>
      <c r="O531" s="94"/>
      <c r="P531" s="94"/>
      <c r="Q531" s="94"/>
      <c r="R531" s="94"/>
      <c r="S531" s="94"/>
      <c r="T531" s="94"/>
      <c r="U531" s="94"/>
      <c r="V531" s="94"/>
      <c r="W531" s="94"/>
      <c r="X531" s="94"/>
      <c r="Y531" s="94"/>
      <c r="Z531" s="94"/>
      <c r="AA531" s="94"/>
      <c r="AB531" s="94"/>
      <c r="AC531" s="1959">
        <v>2</v>
      </c>
      <c r="AD531" s="1853"/>
      <c r="AE531" s="1853"/>
      <c r="AF531" s="1853"/>
      <c r="AG531" s="79" t="s">
        <v>275</v>
      </c>
      <c r="AH531" s="1715">
        <v>2022</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6"/>
      <c r="C532" s="1677"/>
      <c r="D532" s="1677"/>
      <c r="E532" s="1677"/>
      <c r="F532" s="1677"/>
      <c r="G532" s="1677"/>
      <c r="H532" s="1678"/>
      <c r="I532" s="86" t="s">
        <v>750</v>
      </c>
      <c r="J532" s="86"/>
      <c r="K532" s="86"/>
      <c r="L532" s="86"/>
      <c r="M532" s="86"/>
      <c r="N532" s="86"/>
      <c r="O532" s="1666" t="s">
        <v>2440</v>
      </c>
      <c r="P532" s="1665"/>
      <c r="Q532" s="1665"/>
      <c r="R532" s="1665"/>
      <c r="S532" s="1665"/>
      <c r="T532" s="1665"/>
      <c r="U532" s="1665"/>
      <c r="V532" s="1665"/>
      <c r="W532" s="1665"/>
      <c r="X532" s="1665"/>
      <c r="Y532" s="1665"/>
      <c r="Z532" s="1665"/>
      <c r="AA532" s="1665"/>
      <c r="AC532" s="1959">
        <v>2</v>
      </c>
      <c r="AD532" s="1853"/>
      <c r="AE532" s="1853"/>
      <c r="AF532" s="1853"/>
      <c r="AG532" s="89" t="s">
        <v>275</v>
      </c>
      <c r="AH532" s="1715">
        <v>2022</v>
      </c>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6"/>
      <c r="C533" s="1677"/>
      <c r="D533" s="1677"/>
      <c r="E533" s="1677"/>
      <c r="F533" s="1677"/>
      <c r="G533" s="1677"/>
      <c r="H533" s="1678"/>
      <c r="I533" s="35" t="s">
        <v>748</v>
      </c>
      <c r="J533" s="35"/>
      <c r="K533" s="35"/>
      <c r="L533" s="35"/>
      <c r="M533" s="35"/>
      <c r="N533" s="35"/>
      <c r="O533" s="35"/>
      <c r="P533" s="35"/>
      <c r="Q533" s="35"/>
      <c r="R533" s="35"/>
      <c r="S533" s="35"/>
      <c r="T533" s="35"/>
      <c r="U533" s="35"/>
      <c r="V533" s="35"/>
      <c r="W533" s="35"/>
      <c r="X533" s="35"/>
      <c r="Y533" s="35"/>
      <c r="AC533" s="1959">
        <v>2</v>
      </c>
      <c r="AD533" s="1853"/>
      <c r="AE533" s="1853"/>
      <c r="AF533" s="1853"/>
      <c r="AG533" s="89" t="s">
        <v>275</v>
      </c>
      <c r="AH533" s="1715">
        <v>2022</v>
      </c>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6"/>
      <c r="C534" s="1677"/>
      <c r="D534" s="1677"/>
      <c r="E534" s="1677"/>
      <c r="F534" s="1677"/>
      <c r="G534" s="1677"/>
      <c r="H534" s="1678"/>
      <c r="I534" s="94" t="s">
        <v>749</v>
      </c>
      <c r="J534" s="94"/>
      <c r="K534" s="94"/>
      <c r="L534" s="94"/>
      <c r="M534" s="94"/>
      <c r="N534" s="94"/>
      <c r="O534" s="94"/>
      <c r="P534" s="94"/>
      <c r="Q534" s="94"/>
      <c r="R534" s="94"/>
      <c r="S534" s="94"/>
      <c r="T534" s="94"/>
      <c r="U534" s="94"/>
      <c r="V534" s="94"/>
      <c r="W534" s="94"/>
      <c r="X534" s="94"/>
      <c r="Y534" s="94"/>
      <c r="Z534" s="94"/>
      <c r="AA534" s="94"/>
      <c r="AB534" s="94"/>
      <c r="AC534" s="1959">
        <v>2</v>
      </c>
      <c r="AD534" s="1853"/>
      <c r="AE534" s="1853"/>
      <c r="AF534" s="1853"/>
      <c r="AG534" s="79" t="s">
        <v>275</v>
      </c>
      <c r="AH534" s="1715">
        <v>2022</v>
      </c>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6"/>
      <c r="C535" s="1677"/>
      <c r="D535" s="1677"/>
      <c r="E535" s="1677"/>
      <c r="F535" s="1677"/>
      <c r="G535" s="1677"/>
      <c r="H535" s="1678"/>
      <c r="I535" s="86" t="s">
        <v>750</v>
      </c>
      <c r="J535" s="86"/>
      <c r="K535" s="86"/>
      <c r="L535" s="86"/>
      <c r="M535" s="86"/>
      <c r="N535" s="86"/>
      <c r="O535" s="1665" t="s">
        <v>619</v>
      </c>
      <c r="P535" s="1665"/>
      <c r="Q535" s="1665"/>
      <c r="R535" s="1665"/>
      <c r="S535" s="1665"/>
      <c r="T535" s="1665"/>
      <c r="U535" s="1665"/>
      <c r="V535" s="1665"/>
      <c r="W535" s="1665"/>
      <c r="X535" s="1665"/>
      <c r="Y535" s="1665"/>
      <c r="Z535" s="1665"/>
      <c r="AA535" s="1665"/>
      <c r="AC535" s="1959" t="s">
        <v>135</v>
      </c>
      <c r="AD535" s="1853"/>
      <c r="AE535" s="1853"/>
      <c r="AF535" s="1853"/>
      <c r="AG535" s="89" t="s">
        <v>275</v>
      </c>
      <c r="AH535" s="1715"/>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6"/>
      <c r="C536" s="1677"/>
      <c r="D536" s="1677"/>
      <c r="E536" s="1677"/>
      <c r="F536" s="1677"/>
      <c r="G536" s="1677"/>
      <c r="H536" s="1678"/>
      <c r="I536" s="35" t="s">
        <v>748</v>
      </c>
      <c r="J536" s="35"/>
      <c r="K536" s="35"/>
      <c r="L536" s="35"/>
      <c r="M536" s="35"/>
      <c r="N536" s="35"/>
      <c r="O536" s="35"/>
      <c r="P536" s="35"/>
      <c r="Q536" s="35"/>
      <c r="R536" s="35"/>
      <c r="S536" s="35"/>
      <c r="T536" s="35"/>
      <c r="U536" s="35"/>
      <c r="V536" s="35"/>
      <c r="W536" s="35"/>
      <c r="X536" s="35"/>
      <c r="Y536" s="35"/>
      <c r="AC536" s="1959" t="s">
        <v>135</v>
      </c>
      <c r="AD536" s="1853"/>
      <c r="AE536" s="1853"/>
      <c r="AF536" s="1853"/>
      <c r="AG536" s="89" t="s">
        <v>275</v>
      </c>
      <c r="AH536" s="1715"/>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6"/>
      <c r="C537" s="1677"/>
      <c r="D537" s="1677"/>
      <c r="E537" s="1677"/>
      <c r="F537" s="1677"/>
      <c r="G537" s="1677"/>
      <c r="H537" s="1678"/>
      <c r="I537" s="94" t="s">
        <v>749</v>
      </c>
      <c r="J537" s="94"/>
      <c r="K537" s="94"/>
      <c r="L537" s="94"/>
      <c r="M537" s="94"/>
      <c r="N537" s="94"/>
      <c r="O537" s="94"/>
      <c r="P537" s="94"/>
      <c r="Q537" s="94"/>
      <c r="R537" s="94"/>
      <c r="S537" s="94"/>
      <c r="T537" s="94"/>
      <c r="U537" s="94"/>
      <c r="V537" s="94"/>
      <c r="W537" s="94"/>
      <c r="X537" s="94"/>
      <c r="Y537" s="94"/>
      <c r="Z537" s="94"/>
      <c r="AA537" s="94"/>
      <c r="AB537" s="94"/>
      <c r="AC537" s="1959" t="s">
        <v>135</v>
      </c>
      <c r="AD537" s="1853"/>
      <c r="AE537" s="1853"/>
      <c r="AF537" s="1853"/>
      <c r="AG537" s="79" t="s">
        <v>275</v>
      </c>
      <c r="AH537" s="1715"/>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6"/>
      <c r="C538" s="1677"/>
      <c r="D538" s="1677"/>
      <c r="E538" s="1677"/>
      <c r="F538" s="1677"/>
      <c r="G538" s="1677"/>
      <c r="H538" s="1678"/>
      <c r="I538" s="86" t="s">
        <v>750</v>
      </c>
      <c r="J538" s="86"/>
      <c r="K538" s="86"/>
      <c r="L538" s="86"/>
      <c r="M538" s="86"/>
      <c r="N538" s="86"/>
      <c r="O538" s="1665" t="s">
        <v>619</v>
      </c>
      <c r="P538" s="1665"/>
      <c r="Q538" s="1665"/>
      <c r="R538" s="1665"/>
      <c r="S538" s="1665"/>
      <c r="T538" s="1665"/>
      <c r="U538" s="1665"/>
      <c r="V538" s="1665"/>
      <c r="W538" s="1665"/>
      <c r="X538" s="1665"/>
      <c r="Y538" s="1665"/>
      <c r="Z538" s="1665"/>
      <c r="AA538" s="1665"/>
      <c r="AC538" s="1959" t="s">
        <v>135</v>
      </c>
      <c r="AD538" s="1853"/>
      <c r="AE538" s="1853"/>
      <c r="AF538" s="1853"/>
      <c r="AG538" s="89" t="s">
        <v>275</v>
      </c>
      <c r="AH538" s="1715"/>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6"/>
      <c r="C539" s="1677"/>
      <c r="D539" s="1677"/>
      <c r="E539" s="1677"/>
      <c r="F539" s="1677"/>
      <c r="G539" s="1677"/>
      <c r="H539" s="1678"/>
      <c r="I539" s="35" t="s">
        <v>748</v>
      </c>
      <c r="J539" s="35"/>
      <c r="K539" s="35"/>
      <c r="L539" s="35"/>
      <c r="M539" s="35"/>
      <c r="N539" s="35"/>
      <c r="O539" s="35"/>
      <c r="P539" s="35"/>
      <c r="Q539" s="35"/>
      <c r="R539" s="35"/>
      <c r="S539" s="35"/>
      <c r="T539" s="35"/>
      <c r="U539" s="35"/>
      <c r="V539" s="35"/>
      <c r="W539" s="35"/>
      <c r="X539" s="35"/>
      <c r="Y539" s="35"/>
      <c r="AC539" s="1959" t="s">
        <v>135</v>
      </c>
      <c r="AD539" s="1853"/>
      <c r="AE539" s="1853"/>
      <c r="AF539" s="1853"/>
      <c r="AG539" s="79" t="s">
        <v>275</v>
      </c>
      <c r="AH539" s="1715"/>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6"/>
      <c r="C540" s="1677"/>
      <c r="D540" s="1677"/>
      <c r="E540" s="1677"/>
      <c r="F540" s="1677"/>
      <c r="G540" s="1677"/>
      <c r="H540" s="1678"/>
      <c r="I540" s="94" t="s">
        <v>749</v>
      </c>
      <c r="J540" s="94"/>
      <c r="K540" s="94"/>
      <c r="L540" s="94"/>
      <c r="M540" s="94"/>
      <c r="N540" s="94"/>
      <c r="O540" s="94"/>
      <c r="P540" s="94"/>
      <c r="Q540" s="94"/>
      <c r="R540" s="94"/>
      <c r="S540" s="94"/>
      <c r="T540" s="94"/>
      <c r="U540" s="94"/>
      <c r="V540" s="94"/>
      <c r="W540" s="94"/>
      <c r="X540" s="94"/>
      <c r="Y540" s="94"/>
      <c r="Z540" s="94"/>
      <c r="AA540" s="94"/>
      <c r="AB540" s="94"/>
      <c r="AC540" s="1959" t="s">
        <v>135</v>
      </c>
      <c r="AD540" s="1853"/>
      <c r="AE540" s="1853"/>
      <c r="AF540" s="1853"/>
      <c r="AG540" s="89" t="s">
        <v>275</v>
      </c>
      <c r="AH540" s="1715"/>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6"/>
      <c r="C541" s="1677"/>
      <c r="D541" s="1677"/>
      <c r="E541" s="1677"/>
      <c r="F541" s="1677"/>
      <c r="G541" s="1677"/>
      <c r="H541" s="1678"/>
      <c r="I541" s="86" t="s">
        <v>750</v>
      </c>
      <c r="J541" s="86"/>
      <c r="K541" s="86"/>
      <c r="L541" s="86"/>
      <c r="M541" s="86"/>
      <c r="N541" s="86"/>
      <c r="O541" s="1665" t="s">
        <v>619</v>
      </c>
      <c r="P541" s="1665"/>
      <c r="Q541" s="1665"/>
      <c r="R541" s="1665"/>
      <c r="S541" s="1665"/>
      <c r="T541" s="1665"/>
      <c r="U541" s="1665"/>
      <c r="V541" s="1665"/>
      <c r="W541" s="1665"/>
      <c r="X541" s="1665"/>
      <c r="Y541" s="1665"/>
      <c r="Z541" s="1665"/>
      <c r="AA541" s="1665"/>
      <c r="AC541" s="1959" t="s">
        <v>135</v>
      </c>
      <c r="AD541" s="1853"/>
      <c r="AE541" s="1853"/>
      <c r="AF541" s="1853"/>
      <c r="AG541" s="79" t="s">
        <v>275</v>
      </c>
      <c r="AH541" s="1715"/>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6"/>
      <c r="C542" s="1677"/>
      <c r="D542" s="1677"/>
      <c r="E542" s="1677"/>
      <c r="F542" s="1677"/>
      <c r="G542" s="1677"/>
      <c r="H542" s="1678"/>
      <c r="I542" s="35" t="s">
        <v>748</v>
      </c>
      <c r="J542" s="35"/>
      <c r="K542" s="35"/>
      <c r="L542" s="35"/>
      <c r="M542" s="35"/>
      <c r="N542" s="35"/>
      <c r="O542" s="35"/>
      <c r="P542" s="35"/>
      <c r="Q542" s="35"/>
      <c r="R542" s="35"/>
      <c r="S542" s="35"/>
      <c r="T542" s="35"/>
      <c r="U542" s="35"/>
      <c r="V542" s="35"/>
      <c r="W542" s="35"/>
      <c r="X542" s="35"/>
      <c r="Y542" s="35"/>
      <c r="AC542" s="1959" t="s">
        <v>135</v>
      </c>
      <c r="AD542" s="1853"/>
      <c r="AE542" s="1853"/>
      <c r="AF542" s="1853"/>
      <c r="AG542" s="89" t="s">
        <v>275</v>
      </c>
      <c r="AH542" s="1715"/>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6"/>
      <c r="C543" s="1677"/>
      <c r="D543" s="1677"/>
      <c r="E543" s="1677"/>
      <c r="F543" s="1677"/>
      <c r="G543" s="1677"/>
      <c r="H543" s="1678"/>
      <c r="I543" s="94" t="s">
        <v>749</v>
      </c>
      <c r="J543" s="94"/>
      <c r="K543" s="94"/>
      <c r="L543" s="94"/>
      <c r="M543" s="94"/>
      <c r="N543" s="94"/>
      <c r="O543" s="94"/>
      <c r="P543" s="94"/>
      <c r="Q543" s="94"/>
      <c r="R543" s="94"/>
      <c r="S543" s="94"/>
      <c r="T543" s="94"/>
      <c r="U543" s="94"/>
      <c r="V543" s="94"/>
      <c r="W543" s="94"/>
      <c r="X543" s="94"/>
      <c r="Y543" s="94"/>
      <c r="Z543" s="94"/>
      <c r="AA543" s="94"/>
      <c r="AB543" s="94"/>
      <c r="AC543" s="1959" t="s">
        <v>135</v>
      </c>
      <c r="AD543" s="1853"/>
      <c r="AE543" s="1853"/>
      <c r="AF543" s="1853"/>
      <c r="AG543" s="79" t="s">
        <v>275</v>
      </c>
      <c r="AH543" s="1715"/>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6"/>
      <c r="C544" s="1677"/>
      <c r="D544" s="1677"/>
      <c r="E544" s="1677"/>
      <c r="F544" s="1677"/>
      <c r="G544" s="1677"/>
      <c r="H544" s="1678"/>
      <c r="I544" s="86" t="s">
        <v>797</v>
      </c>
      <c r="J544" s="86"/>
      <c r="K544" s="86"/>
      <c r="L544" s="86"/>
      <c r="M544" s="86"/>
      <c r="N544" s="86"/>
      <c r="O544" s="86"/>
      <c r="P544" s="86"/>
      <c r="Q544" s="86"/>
      <c r="R544" s="86"/>
      <c r="S544" s="86"/>
      <c r="T544" s="86"/>
      <c r="U544" s="86"/>
      <c r="V544" s="86"/>
      <c r="W544" s="86"/>
      <c r="X544" s="35"/>
      <c r="Y544" s="35"/>
      <c r="AC544" s="1959">
        <v>3</v>
      </c>
      <c r="AD544" s="1853"/>
      <c r="AE544" s="1853"/>
      <c r="AF544" s="1853"/>
      <c r="AG544" s="79" t="s">
        <v>275</v>
      </c>
      <c r="AH544" s="1715">
        <v>2023</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6"/>
      <c r="C545" s="1677"/>
      <c r="D545" s="1677"/>
      <c r="E545" s="1677"/>
      <c r="F545" s="1677"/>
      <c r="G545" s="1677"/>
      <c r="H545" s="1678"/>
      <c r="I545" s="35" t="s">
        <v>798</v>
      </c>
      <c r="J545" s="35"/>
      <c r="K545" s="35"/>
      <c r="L545" s="35"/>
      <c r="M545" s="35"/>
      <c r="N545" s="35"/>
      <c r="O545" s="35"/>
      <c r="P545" s="35"/>
      <c r="Q545" s="35"/>
      <c r="R545" s="35"/>
      <c r="S545" s="35"/>
      <c r="T545" s="35"/>
      <c r="U545" s="35"/>
      <c r="V545" s="35"/>
      <c r="W545" s="35"/>
      <c r="X545" s="35"/>
      <c r="Y545" s="35"/>
      <c r="AC545" s="1959">
        <v>3</v>
      </c>
      <c r="AD545" s="1853"/>
      <c r="AE545" s="1853"/>
      <c r="AF545" s="1853"/>
      <c r="AG545" s="89" t="s">
        <v>275</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6"/>
      <c r="C546" s="1677"/>
      <c r="D546" s="1677"/>
      <c r="E546" s="1677"/>
      <c r="F546" s="1677"/>
      <c r="G546" s="1677"/>
      <c r="H546" s="1678"/>
      <c r="I546" s="35" t="s">
        <v>799</v>
      </c>
      <c r="J546" s="35"/>
      <c r="K546" s="35"/>
      <c r="L546" s="35"/>
      <c r="M546" s="35"/>
      <c r="N546" s="35"/>
      <c r="O546" s="35"/>
      <c r="P546" s="35"/>
      <c r="Q546" s="35"/>
      <c r="R546" s="35"/>
      <c r="S546" s="35"/>
      <c r="T546" s="35"/>
      <c r="U546" s="35"/>
      <c r="V546" s="35"/>
      <c r="W546" s="35"/>
      <c r="X546" s="35"/>
      <c r="Y546" s="35"/>
      <c r="AC546" s="1959">
        <v>9</v>
      </c>
      <c r="AD546" s="1853"/>
      <c r="AE546" s="1853"/>
      <c r="AF546" s="1853"/>
      <c r="AG546" s="79" t="s">
        <v>275</v>
      </c>
      <c r="AH546" s="1715">
        <v>2024</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6"/>
      <c r="C547" s="1677"/>
      <c r="D547" s="1677"/>
      <c r="E547" s="1677"/>
      <c r="F547" s="1677"/>
      <c r="G547" s="1677"/>
      <c r="H547" s="1678"/>
      <c r="I547" s="35" t="s">
        <v>800</v>
      </c>
      <c r="J547" s="35"/>
      <c r="K547" s="35"/>
      <c r="L547" s="35"/>
      <c r="M547" s="35"/>
      <c r="N547" s="35"/>
      <c r="O547" s="35"/>
      <c r="P547" s="35"/>
      <c r="Q547" s="35"/>
      <c r="R547" s="35"/>
      <c r="S547" s="35"/>
      <c r="T547" s="35"/>
      <c r="U547" s="35"/>
      <c r="V547" s="35"/>
      <c r="W547" s="35"/>
      <c r="X547" s="35"/>
      <c r="Y547" s="35"/>
      <c r="AC547" s="1959">
        <v>9</v>
      </c>
      <c r="AD547" s="1853"/>
      <c r="AE547" s="1853"/>
      <c r="AF547" s="1853"/>
      <c r="AG547" s="79" t="s">
        <v>275</v>
      </c>
      <c r="AH547" s="1715">
        <v>2024</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9"/>
      <c r="C548" s="1680"/>
      <c r="D548" s="1680"/>
      <c r="E548" s="1680"/>
      <c r="F548" s="1680"/>
      <c r="G548" s="1680"/>
      <c r="H548" s="1681"/>
      <c r="I548" s="94" t="s">
        <v>1487</v>
      </c>
      <c r="J548" s="94"/>
      <c r="K548" s="94"/>
      <c r="L548" s="94"/>
      <c r="M548" s="94"/>
      <c r="N548" s="94"/>
      <c r="O548" s="94"/>
      <c r="P548" s="94"/>
      <c r="Q548" s="94"/>
      <c r="R548" s="94"/>
      <c r="S548" s="94"/>
      <c r="T548" s="94"/>
      <c r="U548" s="94"/>
      <c r="V548" s="94"/>
      <c r="W548" s="94"/>
      <c r="X548" s="94"/>
      <c r="Y548" s="94"/>
      <c r="Z548" s="94"/>
      <c r="AA548" s="94"/>
      <c r="AB548" s="94"/>
      <c r="AC548" s="1959">
        <v>12</v>
      </c>
      <c r="AD548" s="1853"/>
      <c r="AE548" s="1853"/>
      <c r="AF548" s="1853"/>
      <c r="AG548" s="79" t="s">
        <v>275</v>
      </c>
      <c r="AH548" s="1715">
        <v>2024</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544</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3" t="s">
        <v>802</v>
      </c>
      <c r="C557" s="1674"/>
      <c r="D557" s="1674"/>
      <c r="E557" s="1674"/>
      <c r="F557" s="1674"/>
      <c r="G557" s="1674"/>
      <c r="H557" s="1674"/>
      <c r="I557" s="1674"/>
      <c r="J557" s="1674"/>
      <c r="K557" s="1674"/>
      <c r="L557" s="1674"/>
      <c r="M557" s="1674"/>
      <c r="N557" s="1674"/>
      <c r="O557" s="1674"/>
      <c r="P557" s="1675"/>
      <c r="Q557" s="1673" t="s">
        <v>486</v>
      </c>
      <c r="R557" s="1674"/>
      <c r="S557" s="1675"/>
      <c r="T557" s="1673" t="s">
        <v>2204</v>
      </c>
      <c r="U557" s="1674"/>
      <c r="V557" s="1675"/>
      <c r="W557" s="1673" t="s">
        <v>803</v>
      </c>
      <c r="X557" s="1674"/>
      <c r="Y557" s="1675"/>
      <c r="Z557" s="1673" t="s">
        <v>2209</v>
      </c>
      <c r="AA557" s="1674"/>
      <c r="AB557" s="1674"/>
      <c r="AC557" s="1674"/>
      <c r="AD557" s="1675"/>
      <c r="AE557" s="1673" t="s">
        <v>2206</v>
      </c>
      <c r="AF557" s="1674"/>
      <c r="AG557" s="1674"/>
      <c r="AH557" s="1675"/>
      <c r="AI557" s="1673" t="s">
        <v>2210</v>
      </c>
      <c r="AJ557" s="1674"/>
      <c r="AK557" s="1674"/>
      <c r="AL557" s="1675"/>
      <c r="AM557" s="1673" t="s">
        <v>804</v>
      </c>
      <c r="AN557" s="1674"/>
      <c r="AO557" s="1674"/>
      <c r="AP557" s="1674"/>
      <c r="AQ557" s="1674"/>
      <c r="AR557" s="1674"/>
      <c r="AS557" s="16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6"/>
      <c r="C558" s="1677"/>
      <c r="D558" s="1677"/>
      <c r="E558" s="1677"/>
      <c r="F558" s="1677"/>
      <c r="G558" s="1677"/>
      <c r="H558" s="1677"/>
      <c r="I558" s="1677"/>
      <c r="J558" s="1677"/>
      <c r="K558" s="1677"/>
      <c r="L558" s="1677"/>
      <c r="M558" s="1677"/>
      <c r="N558" s="1677"/>
      <c r="O558" s="1677"/>
      <c r="P558" s="1678"/>
      <c r="Q558" s="1676"/>
      <c r="R558" s="1677"/>
      <c r="S558" s="1678"/>
      <c r="T558" s="1676"/>
      <c r="U558" s="1677"/>
      <c r="V558" s="1678"/>
      <c r="W558" s="1676"/>
      <c r="X558" s="1677"/>
      <c r="Y558" s="1678"/>
      <c r="Z558" s="1676"/>
      <c r="AA558" s="1677"/>
      <c r="AB558" s="1677"/>
      <c r="AC558" s="1677"/>
      <c r="AD558" s="1678"/>
      <c r="AE558" s="1676"/>
      <c r="AF558" s="1677"/>
      <c r="AG558" s="1677"/>
      <c r="AH558" s="1678"/>
      <c r="AI558" s="1676"/>
      <c r="AJ558" s="1677"/>
      <c r="AK558" s="1677"/>
      <c r="AL558" s="1678"/>
      <c r="AM558" s="1676"/>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9"/>
      <c r="C559" s="1680"/>
      <c r="D559" s="1680"/>
      <c r="E559" s="1680"/>
      <c r="F559" s="1680"/>
      <c r="G559" s="1680"/>
      <c r="H559" s="1680"/>
      <c r="I559" s="1680"/>
      <c r="J559" s="1680"/>
      <c r="K559" s="1680"/>
      <c r="L559" s="1680"/>
      <c r="M559" s="1680"/>
      <c r="N559" s="1680"/>
      <c r="O559" s="1680"/>
      <c r="P559" s="1681"/>
      <c r="Q559" s="1679"/>
      <c r="R559" s="1680"/>
      <c r="S559" s="1681"/>
      <c r="T559" s="1679"/>
      <c r="U559" s="1680"/>
      <c r="V559" s="1681"/>
      <c r="W559" s="1679"/>
      <c r="X559" s="1680"/>
      <c r="Y559" s="1681"/>
      <c r="Z559" s="1679"/>
      <c r="AA559" s="1680"/>
      <c r="AB559" s="1680"/>
      <c r="AC559" s="1680"/>
      <c r="AD559" s="1681"/>
      <c r="AE559" s="1679"/>
      <c r="AF559" s="1680"/>
      <c r="AG559" s="1680"/>
      <c r="AH559" s="1681"/>
      <c r="AI559" s="1679"/>
      <c r="AJ559" s="1680"/>
      <c r="AK559" s="1680"/>
      <c r="AL559" s="1681"/>
      <c r="AM559" s="1679"/>
      <c r="AN559" s="1680"/>
      <c r="AO559" s="1680"/>
      <c r="AP559" s="1680"/>
      <c r="AQ559" s="1680"/>
      <c r="AR559" s="1680"/>
      <c r="AS559" s="168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6" t="s">
        <v>2513</v>
      </c>
      <c r="D560" s="1656"/>
      <c r="E560" s="1656"/>
      <c r="F560" s="1656"/>
      <c r="G560" s="1656"/>
      <c r="H560" s="1656"/>
      <c r="I560" s="1656"/>
      <c r="J560" s="1656"/>
      <c r="K560" s="1656"/>
      <c r="L560" s="1656"/>
      <c r="M560" s="1656"/>
      <c r="N560" s="1656"/>
      <c r="O560" s="1656"/>
      <c r="P560" s="2016"/>
      <c r="Q560" s="1836">
        <v>27</v>
      </c>
      <c r="R560" s="1836"/>
      <c r="S560" s="1953"/>
      <c r="T560" s="1952">
        <v>27</v>
      </c>
      <c r="U560" s="1836"/>
      <c r="V560" s="1953"/>
      <c r="W560" s="2018">
        <v>5.7500000000000002E-2</v>
      </c>
      <c r="X560" s="2019"/>
      <c r="Y560" s="2020"/>
      <c r="Z560" s="2021" t="s">
        <v>2441</v>
      </c>
      <c r="AA560" s="2021"/>
      <c r="AB560" s="2021"/>
      <c r="AC560" s="2021"/>
      <c r="AD560" s="2021"/>
      <c r="AE560" s="2022">
        <v>1</v>
      </c>
      <c r="AF560" s="2023"/>
      <c r="AG560" s="2023"/>
      <c r="AH560" s="2024"/>
      <c r="AI560" s="2025"/>
      <c r="AJ560" s="2026"/>
      <c r="AK560" s="2026"/>
      <c r="AL560" s="2027"/>
      <c r="AM560" s="1688">
        <v>35844441</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6" t="str">
        <f>C635</f>
        <v>Impact Fee Waiver</v>
      </c>
      <c r="D561" s="1656"/>
      <c r="E561" s="1656"/>
      <c r="F561" s="1656"/>
      <c r="G561" s="1656"/>
      <c r="H561" s="1656"/>
      <c r="I561" s="1656"/>
      <c r="J561" s="1656"/>
      <c r="K561" s="1656"/>
      <c r="L561" s="1656"/>
      <c r="M561" s="1656"/>
      <c r="N561" s="1656"/>
      <c r="O561" s="1656"/>
      <c r="P561" s="2016"/>
      <c r="Q561" s="1952"/>
      <c r="R561" s="1836"/>
      <c r="S561" s="1953"/>
      <c r="T561" s="1952"/>
      <c r="U561" s="1836"/>
      <c r="V561" s="1953"/>
      <c r="W561" s="2018"/>
      <c r="X561" s="2019"/>
      <c r="Y561" s="2020"/>
      <c r="Z561" s="2021" t="s">
        <v>2190</v>
      </c>
      <c r="AA561" s="2021"/>
      <c r="AB561" s="2021"/>
      <c r="AC561" s="2021"/>
      <c r="AD561" s="2021"/>
      <c r="AE561" s="2022"/>
      <c r="AF561" s="2023"/>
      <c r="AG561" s="2023"/>
      <c r="AH561" s="2024"/>
      <c r="AI561" s="2025"/>
      <c r="AJ561" s="2026"/>
      <c r="AK561" s="2026"/>
      <c r="AL561" s="2027"/>
      <c r="AM561" s="1688">
        <f>AO635</f>
        <v>461978</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6" t="str">
        <f>C636</f>
        <v>Donated Land</v>
      </c>
      <c r="D562" s="1656"/>
      <c r="E562" s="1656"/>
      <c r="F562" s="1656"/>
      <c r="G562" s="1656"/>
      <c r="H562" s="1656"/>
      <c r="I562" s="1656"/>
      <c r="J562" s="1656"/>
      <c r="K562" s="1656"/>
      <c r="L562" s="1656"/>
      <c r="M562" s="1656"/>
      <c r="N562" s="1656"/>
      <c r="O562" s="1656"/>
      <c r="P562" s="2016"/>
      <c r="Q562" s="1952"/>
      <c r="R562" s="1836"/>
      <c r="S562" s="1953"/>
      <c r="T562" s="1952"/>
      <c r="U562" s="1836"/>
      <c r="V562" s="1953"/>
      <c r="W562" s="2018"/>
      <c r="X562" s="2019"/>
      <c r="Y562" s="2020"/>
      <c r="Z562" s="2021" t="s">
        <v>2190</v>
      </c>
      <c r="AA562" s="2021"/>
      <c r="AB562" s="2021"/>
      <c r="AC562" s="2021"/>
      <c r="AD562" s="2021"/>
      <c r="AE562" s="2022"/>
      <c r="AF562" s="2023"/>
      <c r="AG562" s="2023"/>
      <c r="AH562" s="2024"/>
      <c r="AI562" s="2025"/>
      <c r="AJ562" s="2026"/>
      <c r="AK562" s="2026"/>
      <c r="AL562" s="2027"/>
      <c r="AM562" s="1688">
        <f>AO636</f>
        <v>784000</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6" t="s">
        <v>2511</v>
      </c>
      <c r="D563" s="1656"/>
      <c r="E563" s="1656"/>
      <c r="F563" s="1656"/>
      <c r="G563" s="1656"/>
      <c r="H563" s="1656"/>
      <c r="I563" s="1656"/>
      <c r="J563" s="1656"/>
      <c r="K563" s="1656"/>
      <c r="L563" s="1656"/>
      <c r="M563" s="1656"/>
      <c r="N563" s="1656"/>
      <c r="O563" s="1656"/>
      <c r="P563" s="2016"/>
      <c r="Q563" s="1952"/>
      <c r="R563" s="1836"/>
      <c r="S563" s="1953"/>
      <c r="T563" s="1952"/>
      <c r="U563" s="1836"/>
      <c r="V563" s="1953"/>
      <c r="W563" s="2018"/>
      <c r="X563" s="2019"/>
      <c r="Y563" s="2020"/>
      <c r="Z563" s="2021" t="s">
        <v>2190</v>
      </c>
      <c r="AA563" s="2021"/>
      <c r="AB563" s="2021"/>
      <c r="AC563" s="2021"/>
      <c r="AD563" s="2021"/>
      <c r="AE563" s="2022"/>
      <c r="AF563" s="2023"/>
      <c r="AG563" s="2023"/>
      <c r="AH563" s="2024"/>
      <c r="AI563" s="2025"/>
      <c r="AJ563" s="2026"/>
      <c r="AK563" s="2026"/>
      <c r="AL563" s="2027"/>
      <c r="AM563" s="1688">
        <f>AO646-SUM(AM560:AS562,AM564:AS571)</f>
        <v>1758904</v>
      </c>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6" t="s">
        <v>2443</v>
      </c>
      <c r="D564" s="1656"/>
      <c r="E564" s="1656"/>
      <c r="F564" s="1656"/>
      <c r="G564" s="1656"/>
      <c r="H564" s="1656"/>
      <c r="I564" s="1656"/>
      <c r="J564" s="1656"/>
      <c r="K564" s="1656"/>
      <c r="L564" s="1656"/>
      <c r="M564" s="1656"/>
      <c r="N564" s="1656"/>
      <c r="O564" s="1656"/>
      <c r="P564" s="2016"/>
      <c r="Q564" s="1952"/>
      <c r="R564" s="1836"/>
      <c r="S564" s="1953"/>
      <c r="T564" s="1952"/>
      <c r="U564" s="1836"/>
      <c r="V564" s="1953"/>
      <c r="W564" s="2018"/>
      <c r="X564" s="2019"/>
      <c r="Y564" s="2020"/>
      <c r="Z564" s="2021" t="s">
        <v>2190</v>
      </c>
      <c r="AA564" s="2021"/>
      <c r="AB564" s="2021"/>
      <c r="AC564" s="2021"/>
      <c r="AD564" s="2021"/>
      <c r="AE564" s="2022"/>
      <c r="AF564" s="2023"/>
      <c r="AG564" s="2023"/>
      <c r="AH564" s="2024"/>
      <c r="AI564" s="2025"/>
      <c r="AJ564" s="2026"/>
      <c r="AK564" s="2026"/>
      <c r="AL564" s="2027"/>
      <c r="AM564" s="1688">
        <f>AO637</f>
        <v>100</v>
      </c>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6" t="s">
        <v>2512</v>
      </c>
      <c r="D565" s="1656"/>
      <c r="E565" s="1656"/>
      <c r="F565" s="1656"/>
      <c r="G565" s="1656"/>
      <c r="H565" s="1656"/>
      <c r="I565" s="1656"/>
      <c r="J565" s="1656"/>
      <c r="K565" s="1656"/>
      <c r="L565" s="1656"/>
      <c r="M565" s="1656"/>
      <c r="N565" s="1656"/>
      <c r="O565" s="1656"/>
      <c r="P565" s="2016"/>
      <c r="Q565" s="1952"/>
      <c r="R565" s="1836"/>
      <c r="S565" s="1953"/>
      <c r="T565" s="1952"/>
      <c r="U565" s="1836"/>
      <c r="V565" s="1953"/>
      <c r="W565" s="2018"/>
      <c r="X565" s="2019"/>
      <c r="Y565" s="2020"/>
      <c r="Z565" s="2021" t="s">
        <v>2190</v>
      </c>
      <c r="AA565" s="2021"/>
      <c r="AB565" s="2021"/>
      <c r="AC565" s="2021"/>
      <c r="AD565" s="2021"/>
      <c r="AE565" s="2022"/>
      <c r="AF565" s="2023"/>
      <c r="AG565" s="2023"/>
      <c r="AH565" s="2024"/>
      <c r="AI565" s="2025"/>
      <c r="AJ565" s="2026"/>
      <c r="AK565" s="2026"/>
      <c r="AL565" s="2027"/>
      <c r="AM565" s="1688">
        <f>2949705-125000</f>
        <v>2824705</v>
      </c>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6"/>
      <c r="D566" s="1656"/>
      <c r="E566" s="1656"/>
      <c r="F566" s="1656"/>
      <c r="G566" s="1656"/>
      <c r="H566" s="1656"/>
      <c r="I566" s="1656"/>
      <c r="J566" s="1656"/>
      <c r="K566" s="1656"/>
      <c r="L566" s="1656"/>
      <c r="M566" s="1656"/>
      <c r="N566" s="1656"/>
      <c r="O566" s="1656"/>
      <c r="P566" s="2016"/>
      <c r="Q566" s="1952"/>
      <c r="R566" s="1836"/>
      <c r="S566" s="1953"/>
      <c r="T566" s="1952"/>
      <c r="U566" s="1836"/>
      <c r="V566" s="1953"/>
      <c r="W566" s="2018"/>
      <c r="X566" s="2019"/>
      <c r="Y566" s="2020"/>
      <c r="Z566" s="2021" t="s">
        <v>2190</v>
      </c>
      <c r="AA566" s="2021"/>
      <c r="AB566" s="2021"/>
      <c r="AC566" s="2021"/>
      <c r="AD566" s="2021"/>
      <c r="AE566" s="2022"/>
      <c r="AF566" s="2023"/>
      <c r="AG566" s="2023"/>
      <c r="AH566" s="2024"/>
      <c r="AI566" s="2025"/>
      <c r="AJ566" s="2026"/>
      <c r="AK566" s="2026"/>
      <c r="AL566" s="2027"/>
      <c r="AM566" s="1688"/>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6"/>
      <c r="D567" s="1656"/>
      <c r="E567" s="1656"/>
      <c r="F567" s="1656"/>
      <c r="G567" s="1656"/>
      <c r="H567" s="1656"/>
      <c r="I567" s="1656"/>
      <c r="J567" s="1656"/>
      <c r="K567" s="1656"/>
      <c r="L567" s="1656"/>
      <c r="M567" s="1656"/>
      <c r="N567" s="1656"/>
      <c r="O567" s="1656"/>
      <c r="P567" s="2016"/>
      <c r="Q567" s="1952"/>
      <c r="R567" s="1836"/>
      <c r="S567" s="1953"/>
      <c r="T567" s="1952"/>
      <c r="U567" s="1836"/>
      <c r="V567" s="1953"/>
      <c r="W567" s="2018"/>
      <c r="X567" s="2019"/>
      <c r="Y567" s="2020"/>
      <c r="Z567" s="2021" t="s">
        <v>2190</v>
      </c>
      <c r="AA567" s="2021"/>
      <c r="AB567" s="2021"/>
      <c r="AC567" s="2021"/>
      <c r="AD567" s="2021"/>
      <c r="AE567" s="2022"/>
      <c r="AF567" s="2023"/>
      <c r="AG567" s="2023"/>
      <c r="AH567" s="2024"/>
      <c r="AI567" s="2025"/>
      <c r="AJ567" s="2026"/>
      <c r="AK567" s="2026"/>
      <c r="AL567" s="2027"/>
      <c r="AM567" s="1688"/>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6"/>
      <c r="D568" s="1656"/>
      <c r="E568" s="1656"/>
      <c r="F568" s="1656"/>
      <c r="G568" s="1656"/>
      <c r="H568" s="1656"/>
      <c r="I568" s="1656"/>
      <c r="J568" s="1656"/>
      <c r="K568" s="1656"/>
      <c r="L568" s="1656"/>
      <c r="M568" s="1656"/>
      <c r="N568" s="1656"/>
      <c r="O568" s="1656"/>
      <c r="P568" s="2016"/>
      <c r="Q568" s="1952"/>
      <c r="R568" s="1836"/>
      <c r="S568" s="1953"/>
      <c r="T568" s="1952"/>
      <c r="U568" s="1836"/>
      <c r="V568" s="1953"/>
      <c r="W568" s="2018"/>
      <c r="X568" s="2019"/>
      <c r="Y568" s="2020"/>
      <c r="Z568" s="2021" t="s">
        <v>2190</v>
      </c>
      <c r="AA568" s="2021"/>
      <c r="AB568" s="2021"/>
      <c r="AC568" s="2021"/>
      <c r="AD568" s="2021"/>
      <c r="AE568" s="2022"/>
      <c r="AF568" s="2023"/>
      <c r="AG568" s="2023"/>
      <c r="AH568" s="2024"/>
      <c r="AI568" s="2025"/>
      <c r="AJ568" s="2026"/>
      <c r="AK568" s="2026"/>
      <c r="AL568" s="2027"/>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6"/>
      <c r="D569" s="1656"/>
      <c r="E569" s="1656"/>
      <c r="F569" s="1656"/>
      <c r="G569" s="1656"/>
      <c r="H569" s="1656"/>
      <c r="I569" s="1656"/>
      <c r="J569" s="1656"/>
      <c r="K569" s="1656"/>
      <c r="L569" s="1656"/>
      <c r="M569" s="1656"/>
      <c r="N569" s="1656"/>
      <c r="O569" s="1656"/>
      <c r="P569" s="2016"/>
      <c r="Q569" s="1952"/>
      <c r="R569" s="1836"/>
      <c r="S569" s="1953"/>
      <c r="T569" s="1952"/>
      <c r="U569" s="1836"/>
      <c r="V569" s="1953"/>
      <c r="W569" s="2018"/>
      <c r="X569" s="2019"/>
      <c r="Y569" s="2020"/>
      <c r="Z569" s="2021" t="s">
        <v>2190</v>
      </c>
      <c r="AA569" s="2021"/>
      <c r="AB569" s="2021"/>
      <c r="AC569" s="2021"/>
      <c r="AD569" s="2021"/>
      <c r="AE569" s="2022"/>
      <c r="AF569" s="2023"/>
      <c r="AG569" s="2023"/>
      <c r="AH569" s="2024"/>
      <c r="AI569" s="2025"/>
      <c r="AJ569" s="2026"/>
      <c r="AK569" s="2026"/>
      <c r="AL569" s="2027"/>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6"/>
      <c r="D570" s="1656"/>
      <c r="E570" s="1656"/>
      <c r="F570" s="1656"/>
      <c r="G570" s="1656"/>
      <c r="H570" s="1656"/>
      <c r="I570" s="1656"/>
      <c r="J570" s="1656"/>
      <c r="K570" s="1656"/>
      <c r="L570" s="1656"/>
      <c r="M570" s="1656"/>
      <c r="N570" s="1656"/>
      <c r="O570" s="1656"/>
      <c r="P570" s="2016"/>
      <c r="Q570" s="1952"/>
      <c r="R570" s="1836"/>
      <c r="S570" s="1953"/>
      <c r="T570" s="1952"/>
      <c r="U570" s="1836"/>
      <c r="V570" s="1953"/>
      <c r="W570" s="2018"/>
      <c r="X570" s="2019"/>
      <c r="Y570" s="2020"/>
      <c r="Z570" s="2021" t="s">
        <v>2190</v>
      </c>
      <c r="AA570" s="2021"/>
      <c r="AB570" s="2021"/>
      <c r="AC570" s="2021"/>
      <c r="AD570" s="2021"/>
      <c r="AE570" s="2022"/>
      <c r="AF570" s="2023"/>
      <c r="AG570" s="2023"/>
      <c r="AH570" s="2024"/>
      <c r="AI570" s="2025"/>
      <c r="AJ570" s="2026"/>
      <c r="AK570" s="2026"/>
      <c r="AL570" s="2027"/>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6"/>
      <c r="D571" s="1656"/>
      <c r="E571" s="1656"/>
      <c r="F571" s="1656"/>
      <c r="G571" s="1656"/>
      <c r="H571" s="1656"/>
      <c r="I571" s="1656"/>
      <c r="J571" s="1656"/>
      <c r="K571" s="1656"/>
      <c r="L571" s="1656"/>
      <c r="M571" s="1656"/>
      <c r="N571" s="1656"/>
      <c r="O571" s="1656"/>
      <c r="P571" s="2016"/>
      <c r="Q571" s="1952"/>
      <c r="R571" s="1836"/>
      <c r="S571" s="1953"/>
      <c r="T571" s="1952"/>
      <c r="U571" s="1836"/>
      <c r="V571" s="1953"/>
      <c r="W571" s="2018"/>
      <c r="X571" s="2019"/>
      <c r="Y571" s="2020"/>
      <c r="Z571" s="2021" t="s">
        <v>2190</v>
      </c>
      <c r="AA571" s="2021"/>
      <c r="AB571" s="2021"/>
      <c r="AC571" s="2021"/>
      <c r="AD571" s="2021"/>
      <c r="AE571" s="2022"/>
      <c r="AF571" s="2023"/>
      <c r="AG571" s="2023"/>
      <c r="AH571" s="2024"/>
      <c r="AI571" s="2025"/>
      <c r="AJ571" s="2026"/>
      <c r="AK571" s="2026"/>
      <c r="AL571" s="2027"/>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0" t="s">
        <v>398</v>
      </c>
      <c r="C572" s="1781"/>
      <c r="D572" s="1781"/>
      <c r="E572" s="1781"/>
      <c r="F572" s="1781"/>
      <c r="G572" s="1781"/>
      <c r="H572" s="1781"/>
      <c r="I572" s="1781"/>
      <c r="J572" s="1781"/>
      <c r="K572" s="1781"/>
      <c r="L572" s="1781"/>
      <c r="M572" s="1781"/>
      <c r="N572" s="1781"/>
      <c r="O572" s="1781"/>
      <c r="P572" s="1781"/>
      <c r="Q572" s="1781"/>
      <c r="R572" s="1781"/>
      <c r="S572" s="1781"/>
      <c r="T572" s="1781"/>
      <c r="U572" s="2060"/>
      <c r="V572" s="1781"/>
      <c r="W572" s="1781"/>
      <c r="X572" s="1781"/>
      <c r="Y572" s="1781"/>
      <c r="Z572" s="1781"/>
      <c r="AA572" s="1781"/>
      <c r="AB572" s="1781"/>
      <c r="AC572" s="1781"/>
      <c r="AD572" s="1781"/>
      <c r="AE572" s="1781"/>
      <c r="AF572" s="1781"/>
      <c r="AG572" s="1781"/>
      <c r="AH572" s="1781"/>
      <c r="AI572" s="1781"/>
      <c r="AJ572" s="1781"/>
      <c r="AK572" s="1781"/>
      <c r="AL572" s="1782"/>
      <c r="AM572" s="1695">
        <f>SUM(AM560:AS571)</f>
        <v>41674128</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0" t="str">
        <f>C560</f>
        <v>US Bank Conventional Construction Loan</v>
      </c>
      <c r="H574" s="1830"/>
      <c r="I574" s="1830"/>
      <c r="J574" s="1830"/>
      <c r="K574" s="1830"/>
      <c r="L574" s="1830"/>
      <c r="M574" s="1830"/>
      <c r="N574" s="1830"/>
      <c r="O574" s="1830"/>
      <c r="P574" s="1830"/>
      <c r="Q574" s="1830"/>
      <c r="R574" s="1830"/>
      <c r="S574" s="18"/>
      <c r="T574" s="101" t="s">
        <v>984</v>
      </c>
      <c r="U574" s="16" t="s">
        <v>93</v>
      </c>
      <c r="Z574" s="1830" t="str">
        <f>C561</f>
        <v>Impact Fee Waiver</v>
      </c>
      <c r="AA574" s="1830"/>
      <c r="AB574" s="1830"/>
      <c r="AC574" s="1830"/>
      <c r="AD574" s="1830"/>
      <c r="AE574" s="1830"/>
      <c r="AF574" s="1830"/>
      <c r="AG574" s="1830"/>
      <c r="AH574" s="1830"/>
      <c r="AI574" s="1830"/>
      <c r="AJ574" s="1830"/>
      <c r="AK574" s="183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6" t="s">
        <v>2444</v>
      </c>
      <c r="H575" s="1665"/>
      <c r="I575" s="1665"/>
      <c r="J575" s="1665"/>
      <c r="K575" s="1665"/>
      <c r="L575" s="1665"/>
      <c r="M575" s="1665"/>
      <c r="N575" s="1665"/>
      <c r="O575" s="1665"/>
      <c r="P575" s="1665"/>
      <c r="Q575" s="1665"/>
      <c r="R575" s="1665"/>
      <c r="S575" s="18"/>
      <c r="T575" s="46"/>
      <c r="U575" s="16" t="s">
        <v>413</v>
      </c>
      <c r="Z575" s="1666" t="s">
        <v>2528</v>
      </c>
      <c r="AA575" s="1665"/>
      <c r="AB575" s="1665"/>
      <c r="AC575" s="1665"/>
      <c r="AD575" s="1665"/>
      <c r="AE575" s="1665"/>
      <c r="AF575" s="1665"/>
      <c r="AG575" s="1665"/>
      <c r="AH575" s="1665"/>
      <c r="AI575" s="1665"/>
      <c r="AJ575" s="1665"/>
      <c r="AK575" s="166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6" t="s">
        <v>2445</v>
      </c>
      <c r="H576" s="1665"/>
      <c r="I576" s="1665"/>
      <c r="J576" s="1665"/>
      <c r="K576" s="1665"/>
      <c r="L576" s="1665"/>
      <c r="M576" s="1665"/>
      <c r="N576" s="1665"/>
      <c r="O576" s="1665"/>
      <c r="P576" s="1665"/>
      <c r="Q576" s="1665"/>
      <c r="R576" s="1665"/>
      <c r="S576" s="102"/>
      <c r="T576" s="46"/>
      <c r="U576" s="16" t="s">
        <v>476</v>
      </c>
      <c r="Z576" s="1656" t="s">
        <v>2529</v>
      </c>
      <c r="AA576" s="1657"/>
      <c r="AB576" s="1657"/>
      <c r="AC576" s="1657"/>
      <c r="AD576" s="1657"/>
      <c r="AE576" s="1657"/>
      <c r="AF576" s="1657"/>
      <c r="AG576" s="1657"/>
      <c r="AH576" s="1657"/>
      <c r="AI576" s="1657"/>
      <c r="AJ576" s="1657"/>
      <c r="AK576" s="165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6" t="s">
        <v>2446</v>
      </c>
      <c r="H577" s="1665"/>
      <c r="I577" s="1665"/>
      <c r="J577" s="1665"/>
      <c r="K577" s="1665"/>
      <c r="L577" s="1665"/>
      <c r="M577" s="1665"/>
      <c r="N577" s="1665"/>
      <c r="O577" s="1665"/>
      <c r="P577" s="1665"/>
      <c r="Q577" s="1665"/>
      <c r="R577" s="1665"/>
      <c r="S577" s="18"/>
      <c r="T577" s="46"/>
      <c r="U577" s="16" t="s">
        <v>907</v>
      </c>
      <c r="Z577" s="1656" t="s">
        <v>2530</v>
      </c>
      <c r="AA577" s="1657"/>
      <c r="AB577" s="1657"/>
      <c r="AC577" s="1657"/>
      <c r="AD577" s="1657"/>
      <c r="AE577" s="1657"/>
      <c r="AF577" s="1657"/>
      <c r="AG577" s="1657"/>
      <c r="AH577" s="1657"/>
      <c r="AI577" s="1657"/>
      <c r="AJ577" s="1657"/>
      <c r="AK577" s="165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0" t="s">
        <v>2447</v>
      </c>
      <c r="H578" s="1661"/>
      <c r="I578" s="1661"/>
      <c r="J578" s="1661"/>
      <c r="K578" s="1661"/>
      <c r="L578" s="1661"/>
      <c r="O578" s="149" t="s">
        <v>892</v>
      </c>
      <c r="P578" s="1667"/>
      <c r="Q578" s="1667"/>
      <c r="R578" s="1667"/>
      <c r="S578" s="20"/>
      <c r="T578" s="46"/>
      <c r="U578" s="16" t="s">
        <v>712</v>
      </c>
      <c r="Z578" s="1660" t="s">
        <v>2531</v>
      </c>
      <c r="AA578" s="1661"/>
      <c r="AB578" s="1661"/>
      <c r="AC578" s="1661"/>
      <c r="AD578" s="1661"/>
      <c r="AE578" s="1661"/>
      <c r="AH578" s="149" t="s">
        <v>892</v>
      </c>
      <c r="AI578" s="1667"/>
      <c r="AJ578" s="1667"/>
      <c r="AK578" s="166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6" t="s">
        <v>2455</v>
      </c>
      <c r="I579" s="1665"/>
      <c r="J579" s="1665"/>
      <c r="K579" s="1665"/>
      <c r="L579" s="1665"/>
      <c r="M579" s="1665"/>
      <c r="N579" s="1665"/>
      <c r="O579" s="1665"/>
      <c r="P579" s="1665"/>
      <c r="Q579" s="1665"/>
      <c r="R579" s="1665"/>
      <c r="S579" s="18"/>
      <c r="T579" s="46"/>
      <c r="U579" s="16" t="s">
        <v>908</v>
      </c>
      <c r="AA579" s="1666" t="s">
        <v>2532</v>
      </c>
      <c r="AB579" s="1665"/>
      <c r="AC579" s="1665"/>
      <c r="AD579" s="1665"/>
      <c r="AE579" s="1665"/>
      <c r="AF579" s="1665"/>
      <c r="AG579" s="1665"/>
      <c r="AH579" s="1665"/>
      <c r="AI579" s="1665"/>
      <c r="AJ579" s="1665"/>
      <c r="AK579" s="166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62" t="s">
        <v>119</v>
      </c>
      <c r="O580" s="1662"/>
      <c r="T580" s="46"/>
      <c r="U580" s="16" t="s">
        <v>910</v>
      </c>
      <c r="AG580" s="1662" t="s">
        <v>119</v>
      </c>
      <c r="AH580" s="166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0" t="str">
        <f>C562</f>
        <v>Donated Land</v>
      </c>
      <c r="H582" s="1830"/>
      <c r="I582" s="1830"/>
      <c r="J582" s="1830"/>
      <c r="K582" s="1830"/>
      <c r="L582" s="1830"/>
      <c r="M582" s="1830"/>
      <c r="N582" s="1830"/>
      <c r="O582" s="1830"/>
      <c r="P582" s="1830"/>
      <c r="Q582" s="1830"/>
      <c r="R582" s="1830"/>
      <c r="T582" s="101" t="s">
        <v>477</v>
      </c>
      <c r="U582" s="16" t="s">
        <v>93</v>
      </c>
      <c r="Z582" s="1830" t="str">
        <f>C563</f>
        <v>Costs Deferred Until Conversion</v>
      </c>
      <c r="AA582" s="1830"/>
      <c r="AB582" s="1830"/>
      <c r="AC582" s="1830"/>
      <c r="AD582" s="1830"/>
      <c r="AE582" s="1830"/>
      <c r="AF582" s="1830"/>
      <c r="AG582" s="1830"/>
      <c r="AH582" s="1830"/>
      <c r="AI582" s="1830"/>
      <c r="AJ582" s="1830"/>
      <c r="AK582" s="183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6" t="s">
        <v>2352</v>
      </c>
      <c r="H583" s="1665"/>
      <c r="I583" s="1665"/>
      <c r="J583" s="1665"/>
      <c r="K583" s="1665"/>
      <c r="L583" s="1665"/>
      <c r="M583" s="1665"/>
      <c r="N583" s="1665"/>
      <c r="O583" s="1665"/>
      <c r="P583" s="1665"/>
      <c r="Q583" s="1665"/>
      <c r="R583" s="1665"/>
      <c r="T583" s="46"/>
      <c r="U583" s="16" t="s">
        <v>413</v>
      </c>
      <c r="Z583" s="1666" t="s">
        <v>2352</v>
      </c>
      <c r="AA583" s="1665"/>
      <c r="AB583" s="1665"/>
      <c r="AC583" s="1665"/>
      <c r="AD583" s="1665"/>
      <c r="AE583" s="1665"/>
      <c r="AF583" s="1665"/>
      <c r="AG583" s="1665"/>
      <c r="AH583" s="1665"/>
      <c r="AI583" s="1665"/>
      <c r="AJ583" s="1665"/>
      <c r="AK583" s="166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6" t="s">
        <v>436</v>
      </c>
      <c r="H584" s="1657"/>
      <c r="I584" s="1657"/>
      <c r="J584" s="1657"/>
      <c r="K584" s="1657"/>
      <c r="L584" s="1657"/>
      <c r="M584" s="1657"/>
      <c r="N584" s="1657"/>
      <c r="O584" s="1657"/>
      <c r="P584" s="1657"/>
      <c r="Q584" s="1657"/>
      <c r="R584" s="1657"/>
      <c r="T584" s="46"/>
      <c r="U584" s="16" t="s">
        <v>476</v>
      </c>
      <c r="Z584" s="1657" t="s">
        <v>436</v>
      </c>
      <c r="AA584" s="1657"/>
      <c r="AB584" s="1657"/>
      <c r="AC584" s="1657"/>
      <c r="AD584" s="1657"/>
      <c r="AE584" s="1657"/>
      <c r="AF584" s="1657"/>
      <c r="AG584" s="1657"/>
      <c r="AH584" s="1657"/>
      <c r="AI584" s="1657"/>
      <c r="AJ584" s="1657"/>
      <c r="AK584" s="165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6" t="s">
        <v>2361</v>
      </c>
      <c r="H585" s="1657"/>
      <c r="I585" s="1657"/>
      <c r="J585" s="1657"/>
      <c r="K585" s="1657"/>
      <c r="L585" s="1657"/>
      <c r="M585" s="1657"/>
      <c r="N585" s="1657"/>
      <c r="O585" s="1657"/>
      <c r="P585" s="1657"/>
      <c r="Q585" s="1657"/>
      <c r="R585" s="1657"/>
      <c r="T585" s="46"/>
      <c r="U585" s="16" t="s">
        <v>907</v>
      </c>
      <c r="Z585" s="1657" t="s">
        <v>2361</v>
      </c>
      <c r="AA585" s="1657"/>
      <c r="AB585" s="1657"/>
      <c r="AC585" s="1657"/>
      <c r="AD585" s="1657"/>
      <c r="AE585" s="1657"/>
      <c r="AF585" s="1657"/>
      <c r="AG585" s="1657"/>
      <c r="AH585" s="1657"/>
      <c r="AI585" s="1657"/>
      <c r="AJ585" s="1657"/>
      <c r="AK585" s="165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0" t="s">
        <v>2448</v>
      </c>
      <c r="H586" s="1661"/>
      <c r="I586" s="1661"/>
      <c r="J586" s="1661"/>
      <c r="K586" s="1661"/>
      <c r="L586" s="1661"/>
      <c r="O586" s="149" t="s">
        <v>892</v>
      </c>
      <c r="P586" s="1667"/>
      <c r="Q586" s="1667"/>
      <c r="R586" s="1667"/>
      <c r="T586" s="46"/>
      <c r="U586" s="16" t="s">
        <v>712</v>
      </c>
      <c r="Z586" s="1660" t="s">
        <v>2362</v>
      </c>
      <c r="AA586" s="1661"/>
      <c r="AB586" s="1661"/>
      <c r="AC586" s="1661"/>
      <c r="AD586" s="1661"/>
      <c r="AE586" s="1661"/>
      <c r="AH586" s="149" t="s">
        <v>892</v>
      </c>
      <c r="AI586" s="1667"/>
      <c r="AJ586" s="1667"/>
      <c r="AK586" s="166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6" t="s">
        <v>2449</v>
      </c>
      <c r="I587" s="1665"/>
      <c r="J587" s="1665"/>
      <c r="K587" s="1665"/>
      <c r="L587" s="1665"/>
      <c r="M587" s="1665"/>
      <c r="N587" s="1665"/>
      <c r="O587" s="1665"/>
      <c r="P587" s="1665"/>
      <c r="Q587" s="1665"/>
      <c r="R587" s="1665"/>
      <c r="T587" s="46"/>
      <c r="U587" s="16" t="s">
        <v>908</v>
      </c>
      <c r="AA587" s="1665" t="s">
        <v>2449</v>
      </c>
      <c r="AB587" s="1665"/>
      <c r="AC587" s="1665"/>
      <c r="AD587" s="1665"/>
      <c r="AE587" s="1665"/>
      <c r="AF587" s="1665"/>
      <c r="AG587" s="1665"/>
      <c r="AH587" s="1665"/>
      <c r="AI587" s="1665"/>
      <c r="AJ587" s="1665"/>
      <c r="AK587" s="166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5" t="s">
        <v>119</v>
      </c>
      <c r="O588" s="1715"/>
      <c r="T588" s="46"/>
      <c r="U588" s="16" t="s">
        <v>910</v>
      </c>
      <c r="AG588" s="1715" t="s">
        <v>119</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0" t="str">
        <f>C564</f>
        <v xml:space="preserve">GP Capital </v>
      </c>
      <c r="H590" s="1830"/>
      <c r="I590" s="1830"/>
      <c r="J590" s="1830"/>
      <c r="K590" s="1830"/>
      <c r="L590" s="1830"/>
      <c r="M590" s="1830"/>
      <c r="N590" s="1830"/>
      <c r="O590" s="1830"/>
      <c r="P590" s="1830"/>
      <c r="Q590" s="1830"/>
      <c r="R590" s="1830"/>
      <c r="T590" s="101" t="s">
        <v>480</v>
      </c>
      <c r="U590" s="16" t="s">
        <v>93</v>
      </c>
      <c r="Z590" s="1830" t="str">
        <f>C565</f>
        <v>LIHTC Equity During Construction</v>
      </c>
      <c r="AA590" s="1830"/>
      <c r="AB590" s="1830"/>
      <c r="AC590" s="1830"/>
      <c r="AD590" s="1830"/>
      <c r="AE590" s="1830"/>
      <c r="AF590" s="1830"/>
      <c r="AG590" s="1830"/>
      <c r="AH590" s="1830"/>
      <c r="AI590" s="1830"/>
      <c r="AJ590" s="1830"/>
      <c r="AK590" s="183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6" t="s">
        <v>2352</v>
      </c>
      <c r="H591" s="1665"/>
      <c r="I591" s="1665"/>
      <c r="J591" s="1665"/>
      <c r="K591" s="1665"/>
      <c r="L591" s="1665"/>
      <c r="M591" s="1665"/>
      <c r="N591" s="1665"/>
      <c r="O591" s="1665"/>
      <c r="P591" s="1665"/>
      <c r="Q591" s="1665"/>
      <c r="R591" s="1665"/>
      <c r="T591" s="46"/>
      <c r="U591" s="16" t="s">
        <v>413</v>
      </c>
      <c r="Z591" s="1665" t="s">
        <v>2533</v>
      </c>
      <c r="AA591" s="1665"/>
      <c r="AB591" s="1665"/>
      <c r="AC591" s="1665"/>
      <c r="AD591" s="1665"/>
      <c r="AE591" s="1665"/>
      <c r="AF591" s="1665"/>
      <c r="AG591" s="1665"/>
      <c r="AH591" s="1665"/>
      <c r="AI591" s="1665"/>
      <c r="AJ591" s="1665"/>
      <c r="AK591" s="166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6" t="s">
        <v>2353</v>
      </c>
      <c r="H592" s="1665"/>
      <c r="I592" s="1665"/>
      <c r="J592" s="1665"/>
      <c r="K592" s="1665"/>
      <c r="L592" s="1665"/>
      <c r="M592" s="1665"/>
      <c r="N592" s="1665"/>
      <c r="O592" s="1665"/>
      <c r="P592" s="1665"/>
      <c r="Q592" s="1665"/>
      <c r="R592" s="1665"/>
      <c r="T592" s="46"/>
      <c r="U592" s="16" t="s">
        <v>476</v>
      </c>
      <c r="Z592" s="1657"/>
      <c r="AA592" s="1657"/>
      <c r="AB592" s="1657"/>
      <c r="AC592" s="1657"/>
      <c r="AD592" s="1657"/>
      <c r="AE592" s="1657"/>
      <c r="AF592" s="1657"/>
      <c r="AG592" s="1657"/>
      <c r="AH592" s="1657"/>
      <c r="AI592" s="1657"/>
      <c r="AJ592" s="1657"/>
      <c r="AK592" s="165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6" t="s">
        <v>2361</v>
      </c>
      <c r="H593" s="1665"/>
      <c r="I593" s="1665"/>
      <c r="J593" s="1665"/>
      <c r="K593" s="1665"/>
      <c r="L593" s="1665"/>
      <c r="M593" s="1665"/>
      <c r="N593" s="1665"/>
      <c r="O593" s="1665"/>
      <c r="P593" s="1665"/>
      <c r="Q593" s="1665"/>
      <c r="R593" s="1665"/>
      <c r="T593" s="46"/>
      <c r="U593" s="16" t="s">
        <v>907</v>
      </c>
      <c r="Z593" s="1657"/>
      <c r="AA593" s="1657"/>
      <c r="AB593" s="1657"/>
      <c r="AC593" s="1657"/>
      <c r="AD593" s="1657"/>
      <c r="AE593" s="1657"/>
      <c r="AF593" s="1657"/>
      <c r="AG593" s="1657"/>
      <c r="AH593" s="1657"/>
      <c r="AI593" s="1657"/>
      <c r="AJ593" s="1657"/>
      <c r="AK593" s="165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0" t="s">
        <v>2362</v>
      </c>
      <c r="H594" s="1661"/>
      <c r="I594" s="1661"/>
      <c r="J594" s="1661"/>
      <c r="K594" s="1661"/>
      <c r="L594" s="1661"/>
      <c r="O594" s="149" t="s">
        <v>892</v>
      </c>
      <c r="P594" s="1667"/>
      <c r="Q594" s="1667"/>
      <c r="R594" s="1667"/>
      <c r="T594" s="46"/>
      <c r="U594" s="16" t="s">
        <v>712</v>
      </c>
      <c r="Z594" s="1661"/>
      <c r="AA594" s="1661"/>
      <c r="AB594" s="1661"/>
      <c r="AC594" s="1661"/>
      <c r="AD594" s="1661"/>
      <c r="AE594" s="1661"/>
      <c r="AH594" s="149" t="s">
        <v>892</v>
      </c>
      <c r="AI594" s="1667"/>
      <c r="AJ594" s="1667"/>
      <c r="AK594" s="166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6" t="s">
        <v>2443</v>
      </c>
      <c r="I595" s="1665"/>
      <c r="J595" s="1665"/>
      <c r="K595" s="1665"/>
      <c r="L595" s="1665"/>
      <c r="M595" s="1665"/>
      <c r="N595" s="1665"/>
      <c r="O595" s="1665"/>
      <c r="P595" s="1665"/>
      <c r="Q595" s="1665"/>
      <c r="R595" s="1665"/>
      <c r="T595" s="46"/>
      <c r="U595" s="16" t="s">
        <v>908</v>
      </c>
      <c r="AA595" s="1665"/>
      <c r="AB595" s="1665"/>
      <c r="AC595" s="1665"/>
      <c r="AD595" s="1665"/>
      <c r="AE595" s="1665"/>
      <c r="AF595" s="1665"/>
      <c r="AG595" s="1665"/>
      <c r="AH595" s="1665"/>
      <c r="AI595" s="1665"/>
      <c r="AJ595" s="1665"/>
      <c r="AK595" s="166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5" t="s">
        <v>119</v>
      </c>
      <c r="O596" s="1715"/>
      <c r="T596" s="46"/>
      <c r="U596" s="16" t="s">
        <v>910</v>
      </c>
      <c r="AG596" s="1715" t="s">
        <v>528</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0">
        <f>C566</f>
        <v>0</v>
      </c>
      <c r="H598" s="1830"/>
      <c r="I598" s="1830"/>
      <c r="J598" s="1830"/>
      <c r="K598" s="1830"/>
      <c r="L598" s="1830"/>
      <c r="M598" s="1830"/>
      <c r="N598" s="1830"/>
      <c r="O598" s="1830"/>
      <c r="P598" s="1830"/>
      <c r="Q598" s="1830"/>
      <c r="R598" s="1830"/>
      <c r="T598" s="101" t="s">
        <v>806</v>
      </c>
      <c r="U598" s="16" t="s">
        <v>93</v>
      </c>
      <c r="Z598" s="1830">
        <f>C567</f>
        <v>0</v>
      </c>
      <c r="AA598" s="1830"/>
      <c r="AB598" s="1830"/>
      <c r="AC598" s="1830"/>
      <c r="AD598" s="1830"/>
      <c r="AE598" s="1830"/>
      <c r="AF598" s="1830"/>
      <c r="AG598" s="1830"/>
      <c r="AH598" s="1830"/>
      <c r="AI598" s="1830"/>
      <c r="AJ598" s="1830"/>
      <c r="AK598" s="183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5"/>
      <c r="H599" s="1665"/>
      <c r="I599" s="1665"/>
      <c r="J599" s="1665"/>
      <c r="K599" s="1665"/>
      <c r="L599" s="1665"/>
      <c r="M599" s="1665"/>
      <c r="N599" s="1665"/>
      <c r="O599" s="1665"/>
      <c r="P599" s="1665"/>
      <c r="Q599" s="1665"/>
      <c r="R599" s="1665"/>
      <c r="T599" s="46"/>
      <c r="U599" s="16" t="s">
        <v>413</v>
      </c>
      <c r="Z599" s="1665"/>
      <c r="AA599" s="1665"/>
      <c r="AB599" s="1665"/>
      <c r="AC599" s="1665"/>
      <c r="AD599" s="1665"/>
      <c r="AE599" s="1665"/>
      <c r="AF599" s="1665"/>
      <c r="AG599" s="1665"/>
      <c r="AH599" s="1665"/>
      <c r="AI599" s="1665"/>
      <c r="AJ599" s="1665"/>
      <c r="AK599" s="166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5"/>
      <c r="H600" s="1665"/>
      <c r="I600" s="1665"/>
      <c r="J600" s="1665"/>
      <c r="K600" s="1665"/>
      <c r="L600" s="1665"/>
      <c r="M600" s="1665"/>
      <c r="N600" s="1665"/>
      <c r="O600" s="1665"/>
      <c r="P600" s="1665"/>
      <c r="Q600" s="1665"/>
      <c r="R600" s="1665"/>
      <c r="S600" s="16"/>
      <c r="T600" s="46"/>
      <c r="U600" s="16" t="s">
        <v>476</v>
      </c>
      <c r="V600" s="16"/>
      <c r="W600" s="16"/>
      <c r="X600" s="16"/>
      <c r="Y600" s="16"/>
      <c r="Z600" s="1657"/>
      <c r="AA600" s="1657"/>
      <c r="AB600" s="1657"/>
      <c r="AC600" s="1657"/>
      <c r="AD600" s="1657"/>
      <c r="AE600" s="1657"/>
      <c r="AF600" s="1657"/>
      <c r="AG600" s="1657"/>
      <c r="AH600" s="1657"/>
      <c r="AI600" s="1657"/>
      <c r="AJ600" s="1657"/>
      <c r="AK600" s="165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5"/>
      <c r="H601" s="1665"/>
      <c r="I601" s="1665"/>
      <c r="J601" s="1665"/>
      <c r="K601" s="1665"/>
      <c r="L601" s="1665"/>
      <c r="M601" s="1665"/>
      <c r="N601" s="1665"/>
      <c r="O601" s="1665"/>
      <c r="P601" s="1665"/>
      <c r="Q601" s="1665"/>
      <c r="R601" s="1665"/>
      <c r="S601" s="16"/>
      <c r="T601" s="46"/>
      <c r="U601" s="16" t="s">
        <v>907</v>
      </c>
      <c r="V601" s="16"/>
      <c r="W601" s="16"/>
      <c r="X601" s="16"/>
      <c r="Y601" s="16"/>
      <c r="Z601" s="1657"/>
      <c r="AA601" s="1657"/>
      <c r="AB601" s="1657"/>
      <c r="AC601" s="1657"/>
      <c r="AD601" s="1657"/>
      <c r="AE601" s="1657"/>
      <c r="AF601" s="1657"/>
      <c r="AG601" s="1657"/>
      <c r="AH601" s="1657"/>
      <c r="AI601" s="1657"/>
      <c r="AJ601" s="1657"/>
      <c r="AK601" s="1657"/>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1"/>
      <c r="H602" s="1661"/>
      <c r="I602" s="1661"/>
      <c r="J602" s="1661"/>
      <c r="K602" s="1661"/>
      <c r="L602" s="1661"/>
      <c r="M602" s="16"/>
      <c r="N602" s="16"/>
      <c r="O602" s="149" t="s">
        <v>892</v>
      </c>
      <c r="P602" s="1667"/>
      <c r="Q602" s="1667"/>
      <c r="R602" s="1667"/>
      <c r="S602" s="16"/>
      <c r="T602" s="46"/>
      <c r="U602" s="16" t="s">
        <v>712</v>
      </c>
      <c r="V602" s="16"/>
      <c r="W602" s="16"/>
      <c r="X602" s="16"/>
      <c r="Y602" s="16"/>
      <c r="Z602" s="1661"/>
      <c r="AA602" s="1661"/>
      <c r="AB602" s="1661"/>
      <c r="AC602" s="1661"/>
      <c r="AD602" s="1661"/>
      <c r="AE602" s="1661"/>
      <c r="AF602" s="16"/>
      <c r="AG602" s="16"/>
      <c r="AH602" s="149" t="s">
        <v>892</v>
      </c>
      <c r="AI602" s="1667"/>
      <c r="AJ602" s="1667"/>
      <c r="AK602" s="1667"/>
      <c r="AL602" s="16"/>
      <c r="AZ602" s="8" t="s">
        <v>487</v>
      </c>
      <c r="BA602" s="72"/>
      <c r="BB602" s="72"/>
      <c r="BC602" s="72"/>
      <c r="BD602" s="72"/>
      <c r="BE602" s="334" t="s">
        <v>389</v>
      </c>
      <c r="BF602" s="335"/>
      <c r="BG602" s="1806"/>
      <c r="BH602" s="1809"/>
      <c r="BI602" s="334" t="s">
        <v>390</v>
      </c>
      <c r="BJ602" s="335"/>
      <c r="BK602" s="1806"/>
      <c r="BL602" s="1809"/>
      <c r="BN602" s="1806">
        <f t="shared" ref="BN602:BN626" si="0">IF(B706="SRO/Studio",G706,0)</f>
        <v>0</v>
      </c>
      <c r="BO602" s="1807"/>
      <c r="BP602" s="1807"/>
      <c r="BQ602" s="1807"/>
      <c r="BR602" s="1808"/>
      <c r="BS602" s="1806">
        <f t="shared" ref="BS602:BS626" si="1">IF(B706="1 Bedroom",G706,0)</f>
        <v>1</v>
      </c>
      <c r="BT602" s="1807"/>
      <c r="BU602" s="1807"/>
      <c r="BV602" s="1807"/>
      <c r="BW602" s="1809"/>
      <c r="BX602" s="1806">
        <f t="shared" ref="BX602:BX626" si="2">IF(B706="2 Bedrooms",G706,0)</f>
        <v>0</v>
      </c>
      <c r="BY602" s="1807"/>
      <c r="BZ602" s="1807"/>
      <c r="CA602" s="1807"/>
      <c r="CB602" s="1809"/>
      <c r="CC602" s="1806">
        <f t="shared" ref="CC602:CC626" si="3">IF(B706="3 Bedrooms",G706,0)</f>
        <v>0</v>
      </c>
      <c r="CD602" s="1807"/>
      <c r="CE602" s="1807"/>
      <c r="CF602" s="1807"/>
      <c r="CG602" s="1809"/>
      <c r="CH602" s="1806">
        <f t="shared" ref="CH602:CH626" si="4">IF(B706="4 Bedrooms",G706,0)</f>
        <v>0</v>
      </c>
      <c r="CI602" s="1807"/>
      <c r="CJ602" s="1807"/>
      <c r="CK602" s="1807"/>
      <c r="CL602" s="1809"/>
      <c r="CM602" s="2130">
        <f t="shared" ref="CM602:CM626" si="5">IF(B706="5 Bedrooms",G706,0)</f>
        <v>0</v>
      </c>
      <c r="CN602" s="2131"/>
      <c r="CO602" s="2131"/>
      <c r="CP602" s="2131"/>
      <c r="CQ602" s="1808"/>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665"/>
      <c r="I603" s="1665"/>
      <c r="J603" s="1665"/>
      <c r="K603" s="1665"/>
      <c r="L603" s="1665"/>
      <c r="M603" s="1665"/>
      <c r="N603" s="1665"/>
      <c r="O603" s="1665"/>
      <c r="P603" s="1665"/>
      <c r="Q603" s="1665"/>
      <c r="R603" s="1665"/>
      <c r="S603" s="16"/>
      <c r="T603" s="46"/>
      <c r="U603" s="16" t="s">
        <v>908</v>
      </c>
      <c r="V603" s="16"/>
      <c r="W603" s="16"/>
      <c r="X603" s="16"/>
      <c r="Y603" s="16"/>
      <c r="Z603" s="16"/>
      <c r="AA603" s="1665"/>
      <c r="AB603" s="1665"/>
      <c r="AC603" s="1665"/>
      <c r="AD603" s="1665"/>
      <c r="AE603" s="1665"/>
      <c r="AF603" s="1665"/>
      <c r="AG603" s="1665"/>
      <c r="AH603" s="1665"/>
      <c r="AI603" s="1665"/>
      <c r="AJ603" s="1665"/>
      <c r="AK603" s="1665"/>
      <c r="AL603" s="16"/>
      <c r="AZ603" s="8" t="s">
        <v>488</v>
      </c>
      <c r="BA603" s="72"/>
      <c r="BB603" s="72"/>
      <c r="BC603" s="72"/>
      <c r="BD603" s="72"/>
      <c r="BE603" s="1810">
        <f>IF(AND(AH706&lt;=0.5,AH706&gt;=0.36),1,0)</f>
        <v>0</v>
      </c>
      <c r="BF603" s="1811"/>
      <c r="BG603" s="1806">
        <f t="shared" ref="BG603:BG627" si="6">IF(BE603=1,G706,0)</f>
        <v>0</v>
      </c>
      <c r="BH603" s="1809"/>
      <c r="BI603" s="1810">
        <f>IF(AND(AH706&lt;=0.35,AH706&gt;0),1,0)</f>
        <v>1</v>
      </c>
      <c r="BJ603" s="1811"/>
      <c r="BK603" s="1806">
        <f t="shared" ref="BK603:BK627" si="7">IF(BI603=1,G706,0)</f>
        <v>1</v>
      </c>
      <c r="BL603" s="1809"/>
      <c r="BN603" s="1806">
        <f t="shared" si="0"/>
        <v>0</v>
      </c>
      <c r="BO603" s="1807"/>
      <c r="BP603" s="1807"/>
      <c r="BQ603" s="1807"/>
      <c r="BR603" s="1808"/>
      <c r="BS603" s="1806">
        <f t="shared" si="1"/>
        <v>0</v>
      </c>
      <c r="BT603" s="1807"/>
      <c r="BU603" s="1807"/>
      <c r="BV603" s="1807"/>
      <c r="BW603" s="1809"/>
      <c r="BX603" s="1806">
        <f t="shared" si="2"/>
        <v>0</v>
      </c>
      <c r="BY603" s="1807"/>
      <c r="BZ603" s="1807"/>
      <c r="CA603" s="1807"/>
      <c r="CB603" s="1809"/>
      <c r="CC603" s="1806">
        <f t="shared" si="3"/>
        <v>3</v>
      </c>
      <c r="CD603" s="1807"/>
      <c r="CE603" s="1807"/>
      <c r="CF603" s="1807"/>
      <c r="CG603" s="1809"/>
      <c r="CH603" s="1806">
        <f t="shared" si="4"/>
        <v>0</v>
      </c>
      <c r="CI603" s="1807"/>
      <c r="CJ603" s="1807"/>
      <c r="CK603" s="1807"/>
      <c r="CL603" s="1809"/>
      <c r="CM603" s="1806">
        <f t="shared" si="5"/>
        <v>0</v>
      </c>
      <c r="CN603" s="1807"/>
      <c r="CO603" s="1807"/>
      <c r="CP603" s="1807"/>
      <c r="CQ603" s="1809"/>
      <c r="CS603" s="2127">
        <f>IF(AND(B706="SRO/Studio",AH706&lt;=0.3),G706,0)</f>
        <v>0</v>
      </c>
      <c r="CT603" s="2128"/>
      <c r="CU603" s="2128"/>
      <c r="CV603" s="2128"/>
      <c r="CW603" s="2129"/>
      <c r="CX603" s="2127">
        <f>IF(AND(B706="1 Bedroom",AH706&lt;=0.3),G706,0)</f>
        <v>1</v>
      </c>
      <c r="CY603" s="2128"/>
      <c r="CZ603" s="2128"/>
      <c r="DA603" s="2128"/>
      <c r="DB603" s="2129"/>
      <c r="DC603" s="2127">
        <f>IF(AND(B706="2 Bedrooms",AH706&lt;=0.3),G706,0)</f>
        <v>0</v>
      </c>
      <c r="DD603" s="2128"/>
      <c r="DE603" s="2128"/>
      <c r="DF603" s="2128"/>
      <c r="DG603" s="2129"/>
      <c r="DH603" s="2127">
        <f>IF(AND(B706="3 Bedrooms",AH706&lt;=0.3),G706,0)</f>
        <v>0</v>
      </c>
      <c r="DI603" s="2128"/>
      <c r="DJ603" s="2128"/>
      <c r="DK603" s="2128"/>
      <c r="DL603" s="2129"/>
      <c r="DM603" s="2127">
        <f>IF(AND(B706="4 Bedrooms",AH706&lt;=0.3),G706,0)</f>
        <v>0</v>
      </c>
      <c r="DN603" s="2128"/>
      <c r="DO603" s="2128"/>
      <c r="DP603" s="2128"/>
      <c r="DQ603" s="2129"/>
      <c r="DR603" s="2127">
        <f>IF(AND(B706="5 Bedrooms",AH706&lt;=0.3),G706,0)</f>
        <v>0</v>
      </c>
      <c r="DS603" s="2128"/>
      <c r="DT603" s="2128"/>
      <c r="DU603" s="2128"/>
      <c r="DV603" s="2129"/>
    </row>
    <row r="604" spans="1:126" s="8" customFormat="1" ht="12.75">
      <c r="A604" s="46"/>
      <c r="B604" s="16" t="s">
        <v>910</v>
      </c>
      <c r="C604" s="16"/>
      <c r="D604" s="16"/>
      <c r="E604" s="16"/>
      <c r="F604" s="16"/>
      <c r="G604" s="16"/>
      <c r="H604" s="16"/>
      <c r="I604" s="16"/>
      <c r="J604" s="16"/>
      <c r="K604" s="16"/>
      <c r="L604" s="16"/>
      <c r="M604" s="16"/>
      <c r="N604" s="1715" t="s">
        <v>528</v>
      </c>
      <c r="O604" s="1715"/>
      <c r="P604" s="16"/>
      <c r="Q604" s="16"/>
      <c r="R604" s="16"/>
      <c r="S604" s="16"/>
      <c r="T604" s="46"/>
      <c r="U604" s="16" t="s">
        <v>910</v>
      </c>
      <c r="V604" s="16"/>
      <c r="W604" s="16"/>
      <c r="X604" s="16"/>
      <c r="Y604" s="16"/>
      <c r="Z604" s="16"/>
      <c r="AA604" s="16"/>
      <c r="AB604" s="16"/>
      <c r="AC604" s="16"/>
      <c r="AD604" s="16"/>
      <c r="AE604" s="16"/>
      <c r="AF604" s="16"/>
      <c r="AG604" s="1715" t="s">
        <v>528</v>
      </c>
      <c r="AH604" s="1715"/>
      <c r="AI604" s="16"/>
      <c r="AJ604" s="16"/>
      <c r="AK604" s="16"/>
      <c r="AL604" s="16"/>
      <c r="AZ604" s="8" t="s">
        <v>845</v>
      </c>
      <c r="BA604" s="72"/>
      <c r="BB604" s="72"/>
      <c r="BC604" s="72"/>
      <c r="BD604" s="72"/>
      <c r="BE604" s="1810">
        <f t="shared" ref="BE604:BE627" si="8">IF(AND(AH707&lt;=0.5,AH707&gt;=0.36),1,0)</f>
        <v>0</v>
      </c>
      <c r="BF604" s="1811"/>
      <c r="BG604" s="1806">
        <f t="shared" si="6"/>
        <v>0</v>
      </c>
      <c r="BH604" s="1809"/>
      <c r="BI604" s="1810">
        <f t="shared" ref="BI604:BI627" si="9">IF(AND(AH707&lt;=0.35,AH707&gt;0),1,0)</f>
        <v>1</v>
      </c>
      <c r="BJ604" s="1811"/>
      <c r="BK604" s="1806">
        <f t="shared" si="7"/>
        <v>3</v>
      </c>
      <c r="BL604" s="1809"/>
      <c r="BN604" s="1806">
        <f t="shared" si="0"/>
        <v>0</v>
      </c>
      <c r="BO604" s="1807"/>
      <c r="BP604" s="1807"/>
      <c r="BQ604" s="1807"/>
      <c r="BR604" s="1808"/>
      <c r="BS604" s="1806">
        <f t="shared" si="1"/>
        <v>0</v>
      </c>
      <c r="BT604" s="1807"/>
      <c r="BU604" s="1807"/>
      <c r="BV604" s="1807"/>
      <c r="BW604" s="1809"/>
      <c r="BX604" s="1806">
        <f t="shared" si="2"/>
        <v>4</v>
      </c>
      <c r="BY604" s="1807"/>
      <c r="BZ604" s="1807"/>
      <c r="CA604" s="1807"/>
      <c r="CB604" s="1809"/>
      <c r="CC604" s="1806">
        <f t="shared" si="3"/>
        <v>0</v>
      </c>
      <c r="CD604" s="1807"/>
      <c r="CE604" s="1807"/>
      <c r="CF604" s="1807"/>
      <c r="CG604" s="1809"/>
      <c r="CH604" s="1806">
        <f t="shared" si="4"/>
        <v>0</v>
      </c>
      <c r="CI604" s="1807"/>
      <c r="CJ604" s="1807"/>
      <c r="CK604" s="1807"/>
      <c r="CL604" s="1809"/>
      <c r="CM604" s="1806">
        <f t="shared" si="5"/>
        <v>0</v>
      </c>
      <c r="CN604" s="1807"/>
      <c r="CO604" s="1807"/>
      <c r="CP604" s="1807"/>
      <c r="CQ604" s="1809"/>
      <c r="CS604" s="2127">
        <f t="shared" ref="CS604:CS627" si="10">IF(AND(B707="SRO/Studio",AH707&lt;=0.3),G707,0)</f>
        <v>0</v>
      </c>
      <c r="CT604" s="2128"/>
      <c r="CU604" s="2128"/>
      <c r="CV604" s="2128"/>
      <c r="CW604" s="2129"/>
      <c r="CX604" s="2127">
        <f t="shared" ref="CX604:CX627" si="11">IF(AND(B707="1 Bedroom",AH707&lt;=0.3),G707,0)</f>
        <v>0</v>
      </c>
      <c r="CY604" s="2128"/>
      <c r="CZ604" s="2128"/>
      <c r="DA604" s="2128"/>
      <c r="DB604" s="2129"/>
      <c r="DC604" s="2127">
        <f t="shared" ref="DC604:DC627" si="12">IF(AND(B707="2 Bedrooms",AH707&lt;=0.3),G707,0)</f>
        <v>0</v>
      </c>
      <c r="DD604" s="2128"/>
      <c r="DE604" s="2128"/>
      <c r="DF604" s="2128"/>
      <c r="DG604" s="2129"/>
      <c r="DH604" s="2127">
        <f t="shared" ref="DH604:DH627" si="13">IF(AND(B707="3 Bedrooms",AH707&lt;=0.3),G707,0)</f>
        <v>3</v>
      </c>
      <c r="DI604" s="2128"/>
      <c r="DJ604" s="2128"/>
      <c r="DK604" s="2128"/>
      <c r="DL604" s="2129"/>
      <c r="DM604" s="2127">
        <f t="shared" ref="DM604:DM627" si="14">IF(AND(B707="4 Bedrooms",AH707&lt;=0.3),G707,0)</f>
        <v>0</v>
      </c>
      <c r="DN604" s="2128"/>
      <c r="DO604" s="2128"/>
      <c r="DP604" s="2128"/>
      <c r="DQ604" s="2129"/>
      <c r="DR604" s="2127">
        <f t="shared" ref="DR604:DR627" si="15">IF(AND(B707="5 Bedrooms",AH707&lt;=0.3),G707,0)</f>
        <v>0</v>
      </c>
      <c r="DS604" s="2128"/>
      <c r="DT604" s="2128"/>
      <c r="DU604" s="2128"/>
      <c r="DV604" s="2129"/>
    </row>
    <row r="605" spans="1:126" ht="12.75">
      <c r="AZ605" s="8" t="s">
        <v>846</v>
      </c>
      <c r="BA605" s="72"/>
      <c r="BB605" s="72"/>
      <c r="BC605" s="72"/>
      <c r="BD605" s="72"/>
      <c r="BE605" s="1810">
        <f t="shared" si="8"/>
        <v>0</v>
      </c>
      <c r="BF605" s="1811"/>
      <c r="BG605" s="1806">
        <f t="shared" si="6"/>
        <v>0</v>
      </c>
      <c r="BH605" s="1809"/>
      <c r="BI605" s="1810">
        <f t="shared" si="9"/>
        <v>1</v>
      </c>
      <c r="BJ605" s="1811"/>
      <c r="BK605" s="1806">
        <f t="shared" si="7"/>
        <v>4</v>
      </c>
      <c r="BL605" s="1809"/>
      <c r="BN605" s="1806">
        <f t="shared" si="0"/>
        <v>0</v>
      </c>
      <c r="BO605" s="1807"/>
      <c r="BP605" s="1807"/>
      <c r="BQ605" s="1807"/>
      <c r="BR605" s="1808"/>
      <c r="BS605" s="1806">
        <f t="shared" si="1"/>
        <v>0</v>
      </c>
      <c r="BT605" s="1807"/>
      <c r="BU605" s="1807"/>
      <c r="BV605" s="1807"/>
      <c r="BW605" s="1809"/>
      <c r="BX605" s="1806">
        <f t="shared" si="2"/>
        <v>0</v>
      </c>
      <c r="BY605" s="1807"/>
      <c r="BZ605" s="1807"/>
      <c r="CA605" s="1807"/>
      <c r="CB605" s="1809"/>
      <c r="CC605" s="1806">
        <f t="shared" si="3"/>
        <v>1</v>
      </c>
      <c r="CD605" s="1807"/>
      <c r="CE605" s="1807"/>
      <c r="CF605" s="1807"/>
      <c r="CG605" s="1809"/>
      <c r="CH605" s="1806">
        <f t="shared" si="4"/>
        <v>0</v>
      </c>
      <c r="CI605" s="1807"/>
      <c r="CJ605" s="1807"/>
      <c r="CK605" s="1807"/>
      <c r="CL605" s="1809"/>
      <c r="CM605" s="1806">
        <f t="shared" si="5"/>
        <v>0</v>
      </c>
      <c r="CN605" s="1807"/>
      <c r="CO605" s="1807"/>
      <c r="CP605" s="1807"/>
      <c r="CQ605" s="1809"/>
      <c r="CS605" s="2127">
        <f t="shared" si="10"/>
        <v>0</v>
      </c>
      <c r="CT605" s="2128"/>
      <c r="CU605" s="2128"/>
      <c r="CV605" s="2128"/>
      <c r="CW605" s="2129"/>
      <c r="CX605" s="2127">
        <f t="shared" si="11"/>
        <v>0</v>
      </c>
      <c r="CY605" s="2128"/>
      <c r="CZ605" s="2128"/>
      <c r="DA605" s="2128"/>
      <c r="DB605" s="2129"/>
      <c r="DC605" s="2127">
        <f t="shared" si="12"/>
        <v>4</v>
      </c>
      <c r="DD605" s="2128"/>
      <c r="DE605" s="2128"/>
      <c r="DF605" s="2128"/>
      <c r="DG605" s="2129"/>
      <c r="DH605" s="2127">
        <f t="shared" si="13"/>
        <v>0</v>
      </c>
      <c r="DI605" s="2128"/>
      <c r="DJ605" s="2128"/>
      <c r="DK605" s="2128"/>
      <c r="DL605" s="2129"/>
      <c r="DM605" s="2127">
        <f t="shared" si="14"/>
        <v>0</v>
      </c>
      <c r="DN605" s="2128"/>
      <c r="DO605" s="2128"/>
      <c r="DP605" s="2128"/>
      <c r="DQ605" s="2129"/>
      <c r="DR605" s="2127">
        <f t="shared" si="15"/>
        <v>0</v>
      </c>
      <c r="DS605" s="2128"/>
      <c r="DT605" s="2128"/>
      <c r="DU605" s="2128"/>
      <c r="DV605" s="2129"/>
    </row>
    <row r="606" spans="1:126" ht="12.75">
      <c r="A606" s="101" t="s">
        <v>603</v>
      </c>
      <c r="B606" s="16" t="s">
        <v>93</v>
      </c>
      <c r="G606" s="1830">
        <f>C568</f>
        <v>0</v>
      </c>
      <c r="H606" s="1830"/>
      <c r="I606" s="1830"/>
      <c r="J606" s="1830"/>
      <c r="K606" s="1830"/>
      <c r="L606" s="1830"/>
      <c r="M606" s="1830"/>
      <c r="N606" s="1830"/>
      <c r="O606" s="1830"/>
      <c r="P606" s="1830"/>
      <c r="Q606" s="1830"/>
      <c r="R606" s="1830"/>
      <c r="T606" s="101" t="s">
        <v>190</v>
      </c>
      <c r="U606" s="16" t="s">
        <v>93</v>
      </c>
      <c r="Z606" s="1830">
        <f>C569</f>
        <v>0</v>
      </c>
      <c r="AA606" s="1830"/>
      <c r="AB606" s="1830"/>
      <c r="AC606" s="1830"/>
      <c r="AD606" s="1830"/>
      <c r="AE606" s="1830"/>
      <c r="AF606" s="1830"/>
      <c r="AG606" s="1830"/>
      <c r="AH606" s="1830"/>
      <c r="AI606" s="1830"/>
      <c r="AJ606" s="1830"/>
      <c r="AK606" s="1830"/>
      <c r="AZ606" s="8" t="s">
        <v>847</v>
      </c>
      <c r="BA606" s="72"/>
      <c r="BB606" s="72"/>
      <c r="BC606" s="72"/>
      <c r="BD606" s="72"/>
      <c r="BE606" s="1810">
        <f t="shared" si="8"/>
        <v>0</v>
      </c>
      <c r="BF606" s="1811"/>
      <c r="BG606" s="1806">
        <f t="shared" si="6"/>
        <v>0</v>
      </c>
      <c r="BH606" s="1809"/>
      <c r="BI606" s="1810">
        <f t="shared" si="9"/>
        <v>1</v>
      </c>
      <c r="BJ606" s="1811"/>
      <c r="BK606" s="1806">
        <f t="shared" si="7"/>
        <v>1</v>
      </c>
      <c r="BL606" s="1809"/>
      <c r="BN606" s="1806">
        <f t="shared" si="0"/>
        <v>0</v>
      </c>
      <c r="BO606" s="1807"/>
      <c r="BP606" s="1807"/>
      <c r="BQ606" s="1807"/>
      <c r="BR606" s="1808"/>
      <c r="BS606" s="1806">
        <f t="shared" si="1"/>
        <v>0</v>
      </c>
      <c r="BT606" s="1807"/>
      <c r="BU606" s="1807"/>
      <c r="BV606" s="1807"/>
      <c r="BW606" s="1809"/>
      <c r="BX606" s="1806">
        <f t="shared" si="2"/>
        <v>0</v>
      </c>
      <c r="BY606" s="1807"/>
      <c r="BZ606" s="1807"/>
      <c r="CA606" s="1807"/>
      <c r="CB606" s="1809"/>
      <c r="CC606" s="1806">
        <f t="shared" si="3"/>
        <v>0</v>
      </c>
      <c r="CD606" s="1807"/>
      <c r="CE606" s="1807"/>
      <c r="CF606" s="1807"/>
      <c r="CG606" s="1809"/>
      <c r="CH606" s="1806">
        <f t="shared" si="4"/>
        <v>1</v>
      </c>
      <c r="CI606" s="1807"/>
      <c r="CJ606" s="1807"/>
      <c r="CK606" s="1807"/>
      <c r="CL606" s="1809"/>
      <c r="CM606" s="1806">
        <f t="shared" si="5"/>
        <v>0</v>
      </c>
      <c r="CN606" s="1807"/>
      <c r="CO606" s="1807"/>
      <c r="CP606" s="1807"/>
      <c r="CQ606" s="1809"/>
      <c r="CS606" s="2127">
        <f t="shared" si="10"/>
        <v>0</v>
      </c>
      <c r="CT606" s="2128"/>
      <c r="CU606" s="2128"/>
      <c r="CV606" s="2128"/>
      <c r="CW606" s="2129"/>
      <c r="CX606" s="2127">
        <f t="shared" si="11"/>
        <v>0</v>
      </c>
      <c r="CY606" s="2128"/>
      <c r="CZ606" s="2128"/>
      <c r="DA606" s="2128"/>
      <c r="DB606" s="2129"/>
      <c r="DC606" s="2127">
        <f t="shared" si="12"/>
        <v>0</v>
      </c>
      <c r="DD606" s="2128"/>
      <c r="DE606" s="2128"/>
      <c r="DF606" s="2128"/>
      <c r="DG606" s="2129"/>
      <c r="DH606" s="2127">
        <f t="shared" si="13"/>
        <v>1</v>
      </c>
      <c r="DI606" s="2128"/>
      <c r="DJ606" s="2128"/>
      <c r="DK606" s="2128"/>
      <c r="DL606" s="2129"/>
      <c r="DM606" s="2127">
        <f t="shared" si="14"/>
        <v>0</v>
      </c>
      <c r="DN606" s="2128"/>
      <c r="DO606" s="2128"/>
      <c r="DP606" s="2128"/>
      <c r="DQ606" s="2129"/>
      <c r="DR606" s="2127">
        <f t="shared" si="15"/>
        <v>0</v>
      </c>
      <c r="DS606" s="2128"/>
      <c r="DT606" s="2128"/>
      <c r="DU606" s="2128"/>
      <c r="DV606" s="2129"/>
    </row>
    <row r="607" spans="1:126" ht="12.75">
      <c r="A607" s="46"/>
      <c r="B607" s="16" t="s">
        <v>413</v>
      </c>
      <c r="G607" s="1665"/>
      <c r="H607" s="1665"/>
      <c r="I607" s="1665"/>
      <c r="J607" s="1665"/>
      <c r="K607" s="1665"/>
      <c r="L607" s="1665"/>
      <c r="M607" s="1665"/>
      <c r="N607" s="1665"/>
      <c r="O607" s="1665"/>
      <c r="P607" s="1665"/>
      <c r="Q607" s="1665"/>
      <c r="R607" s="1665"/>
      <c r="T607" s="46"/>
      <c r="U607" s="16" t="s">
        <v>413</v>
      </c>
      <c r="Z607" s="1665"/>
      <c r="AA607" s="1665"/>
      <c r="AB607" s="1665"/>
      <c r="AC607" s="1665"/>
      <c r="AD607" s="1665"/>
      <c r="AE607" s="1665"/>
      <c r="AF607" s="1665"/>
      <c r="AG607" s="1665"/>
      <c r="AH607" s="1665"/>
      <c r="AI607" s="1665"/>
      <c r="AJ607" s="1665"/>
      <c r="AK607" s="1665"/>
      <c r="AZ607" s="8" t="s">
        <v>382</v>
      </c>
      <c r="BA607" s="72"/>
      <c r="BB607" s="72"/>
      <c r="BC607" s="72"/>
      <c r="BD607" s="72"/>
      <c r="BE607" s="1810">
        <f t="shared" si="8"/>
        <v>0</v>
      </c>
      <c r="BF607" s="1811"/>
      <c r="BG607" s="1806">
        <f t="shared" si="6"/>
        <v>0</v>
      </c>
      <c r="BH607" s="1809"/>
      <c r="BI607" s="1810">
        <f t="shared" si="9"/>
        <v>1</v>
      </c>
      <c r="BJ607" s="1811"/>
      <c r="BK607" s="1806">
        <f t="shared" si="7"/>
        <v>1</v>
      </c>
      <c r="BL607" s="1809"/>
      <c r="BN607" s="1806">
        <f t="shared" si="0"/>
        <v>0</v>
      </c>
      <c r="BO607" s="1807"/>
      <c r="BP607" s="1807"/>
      <c r="BQ607" s="1807"/>
      <c r="BR607" s="1808"/>
      <c r="BS607" s="1806">
        <f t="shared" si="1"/>
        <v>0</v>
      </c>
      <c r="BT607" s="1807"/>
      <c r="BU607" s="1807"/>
      <c r="BV607" s="1807"/>
      <c r="BW607" s="1809"/>
      <c r="BX607" s="1806">
        <f t="shared" si="2"/>
        <v>0</v>
      </c>
      <c r="BY607" s="1807"/>
      <c r="BZ607" s="1807"/>
      <c r="CA607" s="1807"/>
      <c r="CB607" s="1809"/>
      <c r="CC607" s="1806">
        <f t="shared" si="3"/>
        <v>2</v>
      </c>
      <c r="CD607" s="1807"/>
      <c r="CE607" s="1807"/>
      <c r="CF607" s="1807"/>
      <c r="CG607" s="1809"/>
      <c r="CH607" s="1806">
        <f t="shared" si="4"/>
        <v>0</v>
      </c>
      <c r="CI607" s="1807"/>
      <c r="CJ607" s="1807"/>
      <c r="CK607" s="1807"/>
      <c r="CL607" s="1809"/>
      <c r="CM607" s="1806">
        <f t="shared" si="5"/>
        <v>0</v>
      </c>
      <c r="CN607" s="1807"/>
      <c r="CO607" s="1807"/>
      <c r="CP607" s="1807"/>
      <c r="CQ607" s="1809"/>
      <c r="CS607" s="2127">
        <f t="shared" si="10"/>
        <v>0</v>
      </c>
      <c r="CT607" s="2128"/>
      <c r="CU607" s="2128"/>
      <c r="CV607" s="2128"/>
      <c r="CW607" s="2129"/>
      <c r="CX607" s="2127">
        <f t="shared" si="11"/>
        <v>0</v>
      </c>
      <c r="CY607" s="2128"/>
      <c r="CZ607" s="2128"/>
      <c r="DA607" s="2128"/>
      <c r="DB607" s="2129"/>
      <c r="DC607" s="2127">
        <f t="shared" si="12"/>
        <v>0</v>
      </c>
      <c r="DD607" s="2128"/>
      <c r="DE607" s="2128"/>
      <c r="DF607" s="2128"/>
      <c r="DG607" s="2129"/>
      <c r="DH607" s="2127">
        <f t="shared" si="13"/>
        <v>0</v>
      </c>
      <c r="DI607" s="2128"/>
      <c r="DJ607" s="2128"/>
      <c r="DK607" s="2128"/>
      <c r="DL607" s="2129"/>
      <c r="DM607" s="2127">
        <f t="shared" si="14"/>
        <v>1</v>
      </c>
      <c r="DN607" s="2128"/>
      <c r="DO607" s="2128"/>
      <c r="DP607" s="2128"/>
      <c r="DQ607" s="2129"/>
      <c r="DR607" s="2127">
        <f t="shared" si="15"/>
        <v>0</v>
      </c>
      <c r="DS607" s="2128"/>
      <c r="DT607" s="2128"/>
      <c r="DU607" s="2128"/>
      <c r="DV607" s="2129"/>
    </row>
    <row r="608" spans="1:126" ht="12.75">
      <c r="A608" s="46"/>
      <c r="B608" s="16" t="s">
        <v>476</v>
      </c>
      <c r="G608" s="1665"/>
      <c r="H608" s="1665"/>
      <c r="I608" s="1665"/>
      <c r="J608" s="1665"/>
      <c r="K608" s="1665"/>
      <c r="L608" s="1665"/>
      <c r="M608" s="1665"/>
      <c r="N608" s="1665"/>
      <c r="O608" s="1665"/>
      <c r="P608" s="1665"/>
      <c r="Q608" s="1665"/>
      <c r="R608" s="1665"/>
      <c r="T608" s="46"/>
      <c r="U608" s="16" t="s">
        <v>476</v>
      </c>
      <c r="Z608" s="1657"/>
      <c r="AA608" s="1657"/>
      <c r="AB608" s="1657"/>
      <c r="AC608" s="1657"/>
      <c r="AD608" s="1657"/>
      <c r="AE608" s="1657"/>
      <c r="AF608" s="1657"/>
      <c r="AG608" s="1657"/>
      <c r="AH608" s="1657"/>
      <c r="AI608" s="1657"/>
      <c r="AJ608" s="1657"/>
      <c r="AK608" s="1657"/>
      <c r="AZ608" s="72"/>
      <c r="BA608" s="72"/>
      <c r="BB608" s="72"/>
      <c r="BC608" s="72"/>
      <c r="BD608" s="72"/>
      <c r="BE608" s="1810">
        <f t="shared" si="8"/>
        <v>1</v>
      </c>
      <c r="BF608" s="1811"/>
      <c r="BG608" s="1806">
        <f t="shared" si="6"/>
        <v>2</v>
      </c>
      <c r="BH608" s="1809"/>
      <c r="BI608" s="1810">
        <f t="shared" si="9"/>
        <v>0</v>
      </c>
      <c r="BJ608" s="1811"/>
      <c r="BK608" s="1806">
        <f t="shared" si="7"/>
        <v>0</v>
      </c>
      <c r="BL608" s="1809"/>
      <c r="BN608" s="1806">
        <f t="shared" si="0"/>
        <v>0</v>
      </c>
      <c r="BO608" s="1807"/>
      <c r="BP608" s="1807"/>
      <c r="BQ608" s="1807"/>
      <c r="BR608" s="1808"/>
      <c r="BS608" s="1806">
        <f t="shared" si="1"/>
        <v>0</v>
      </c>
      <c r="BT608" s="1807"/>
      <c r="BU608" s="1807"/>
      <c r="BV608" s="1807"/>
      <c r="BW608" s="1809"/>
      <c r="BX608" s="1806">
        <f t="shared" si="2"/>
        <v>2</v>
      </c>
      <c r="BY608" s="1807"/>
      <c r="BZ608" s="1807"/>
      <c r="CA608" s="1807"/>
      <c r="CB608" s="1809"/>
      <c r="CC608" s="1806">
        <f t="shared" si="3"/>
        <v>0</v>
      </c>
      <c r="CD608" s="1807"/>
      <c r="CE608" s="1807"/>
      <c r="CF608" s="1807"/>
      <c r="CG608" s="1809"/>
      <c r="CH608" s="1806">
        <f t="shared" si="4"/>
        <v>0</v>
      </c>
      <c r="CI608" s="1807"/>
      <c r="CJ608" s="1807"/>
      <c r="CK608" s="1807"/>
      <c r="CL608" s="1809"/>
      <c r="CM608" s="1806">
        <f t="shared" si="5"/>
        <v>0</v>
      </c>
      <c r="CN608" s="1807"/>
      <c r="CO608" s="1807"/>
      <c r="CP608" s="1807"/>
      <c r="CQ608" s="1809"/>
      <c r="CS608" s="2127">
        <f t="shared" si="10"/>
        <v>0</v>
      </c>
      <c r="CT608" s="2128"/>
      <c r="CU608" s="2128"/>
      <c r="CV608" s="2128"/>
      <c r="CW608" s="2129"/>
      <c r="CX608" s="2127">
        <f t="shared" si="11"/>
        <v>0</v>
      </c>
      <c r="CY608" s="2128"/>
      <c r="CZ608" s="2128"/>
      <c r="DA608" s="2128"/>
      <c r="DB608" s="2129"/>
      <c r="DC608" s="2127">
        <f t="shared" si="12"/>
        <v>0</v>
      </c>
      <c r="DD608" s="2128"/>
      <c r="DE608" s="2128"/>
      <c r="DF608" s="2128"/>
      <c r="DG608" s="2129"/>
      <c r="DH608" s="2127">
        <f t="shared" si="13"/>
        <v>0</v>
      </c>
      <c r="DI608" s="2128"/>
      <c r="DJ608" s="2128"/>
      <c r="DK608" s="2128"/>
      <c r="DL608" s="2129"/>
      <c r="DM608" s="2127">
        <f t="shared" si="14"/>
        <v>0</v>
      </c>
      <c r="DN608" s="2128"/>
      <c r="DO608" s="2128"/>
      <c r="DP608" s="2128"/>
      <c r="DQ608" s="2129"/>
      <c r="DR608" s="2127">
        <f t="shared" si="15"/>
        <v>0</v>
      </c>
      <c r="DS608" s="2128"/>
      <c r="DT608" s="2128"/>
      <c r="DU608" s="2128"/>
      <c r="DV608" s="2129"/>
    </row>
    <row r="609" spans="1:126" ht="12.75">
      <c r="A609" s="46"/>
      <c r="B609" s="16" t="s">
        <v>907</v>
      </c>
      <c r="G609" s="1665"/>
      <c r="H609" s="1665"/>
      <c r="I609" s="1665"/>
      <c r="J609" s="1665"/>
      <c r="K609" s="1665"/>
      <c r="L609" s="1665"/>
      <c r="M609" s="1665"/>
      <c r="N609" s="1665"/>
      <c r="O609" s="1665"/>
      <c r="P609" s="1665"/>
      <c r="Q609" s="1665"/>
      <c r="R609" s="1665"/>
      <c r="T609" s="46"/>
      <c r="U609" s="16" t="s">
        <v>907</v>
      </c>
      <c r="Z609" s="1657"/>
      <c r="AA609" s="1657"/>
      <c r="AB609" s="1657"/>
      <c r="AC609" s="1657"/>
      <c r="AD609" s="1657"/>
      <c r="AE609" s="1657"/>
      <c r="AF609" s="1657"/>
      <c r="AG609" s="1657"/>
      <c r="AH609" s="1657"/>
      <c r="AI609" s="1657"/>
      <c r="AJ609" s="1657"/>
      <c r="AK609" s="1657"/>
      <c r="AZ609" s="72"/>
      <c r="BA609" s="72"/>
      <c r="BB609" s="72"/>
      <c r="BC609" s="72"/>
      <c r="BD609" s="72"/>
      <c r="BE609" s="1810">
        <f t="shared" si="8"/>
        <v>1</v>
      </c>
      <c r="BF609" s="1811"/>
      <c r="BG609" s="1806">
        <f t="shared" si="6"/>
        <v>2</v>
      </c>
      <c r="BH609" s="1809"/>
      <c r="BI609" s="1810">
        <f t="shared" si="9"/>
        <v>0</v>
      </c>
      <c r="BJ609" s="1811"/>
      <c r="BK609" s="1806">
        <f t="shared" si="7"/>
        <v>0</v>
      </c>
      <c r="BL609" s="1809"/>
      <c r="BN609" s="1806">
        <f t="shared" si="0"/>
        <v>0</v>
      </c>
      <c r="BO609" s="1807"/>
      <c r="BP609" s="1807"/>
      <c r="BQ609" s="1807"/>
      <c r="BR609" s="1808"/>
      <c r="BS609" s="1806">
        <f t="shared" si="1"/>
        <v>0</v>
      </c>
      <c r="BT609" s="1807"/>
      <c r="BU609" s="1807"/>
      <c r="BV609" s="1807"/>
      <c r="BW609" s="1809"/>
      <c r="BX609" s="1806">
        <f t="shared" si="2"/>
        <v>0</v>
      </c>
      <c r="BY609" s="1807"/>
      <c r="BZ609" s="1807"/>
      <c r="CA609" s="1807"/>
      <c r="CB609" s="1809"/>
      <c r="CC609" s="1806">
        <f t="shared" si="3"/>
        <v>5</v>
      </c>
      <c r="CD609" s="1807"/>
      <c r="CE609" s="1807"/>
      <c r="CF609" s="1807"/>
      <c r="CG609" s="1809"/>
      <c r="CH609" s="1806">
        <f t="shared" si="4"/>
        <v>0</v>
      </c>
      <c r="CI609" s="1807"/>
      <c r="CJ609" s="1807"/>
      <c r="CK609" s="1807"/>
      <c r="CL609" s="1809"/>
      <c r="CM609" s="1806">
        <f t="shared" si="5"/>
        <v>0</v>
      </c>
      <c r="CN609" s="1807"/>
      <c r="CO609" s="1807"/>
      <c r="CP609" s="1807"/>
      <c r="CQ609" s="1809"/>
      <c r="CS609" s="2127">
        <f t="shared" si="10"/>
        <v>0</v>
      </c>
      <c r="CT609" s="2128"/>
      <c r="CU609" s="2128"/>
      <c r="CV609" s="2128"/>
      <c r="CW609" s="2129"/>
      <c r="CX609" s="2127">
        <f t="shared" si="11"/>
        <v>0</v>
      </c>
      <c r="CY609" s="2128"/>
      <c r="CZ609" s="2128"/>
      <c r="DA609" s="2128"/>
      <c r="DB609" s="2129"/>
      <c r="DC609" s="2127">
        <f t="shared" si="12"/>
        <v>0</v>
      </c>
      <c r="DD609" s="2128"/>
      <c r="DE609" s="2128"/>
      <c r="DF609" s="2128"/>
      <c r="DG609" s="2129"/>
      <c r="DH609" s="2127">
        <f t="shared" si="13"/>
        <v>0</v>
      </c>
      <c r="DI609" s="2128"/>
      <c r="DJ609" s="2128"/>
      <c r="DK609" s="2128"/>
      <c r="DL609" s="2129"/>
      <c r="DM609" s="2127">
        <f t="shared" si="14"/>
        <v>0</v>
      </c>
      <c r="DN609" s="2128"/>
      <c r="DO609" s="2128"/>
      <c r="DP609" s="2128"/>
      <c r="DQ609" s="2129"/>
      <c r="DR609" s="2127">
        <f t="shared" si="15"/>
        <v>0</v>
      </c>
      <c r="DS609" s="2128"/>
      <c r="DT609" s="2128"/>
      <c r="DU609" s="2128"/>
      <c r="DV609" s="2129"/>
    </row>
    <row r="610" spans="1:126" ht="12.75">
      <c r="A610" s="46"/>
      <c r="B610" s="16" t="s">
        <v>712</v>
      </c>
      <c r="G610" s="1661"/>
      <c r="H610" s="1661"/>
      <c r="I610" s="1661"/>
      <c r="J610" s="1661"/>
      <c r="K610" s="1661"/>
      <c r="L610" s="1661"/>
      <c r="O610" s="149" t="s">
        <v>892</v>
      </c>
      <c r="P610" s="1667"/>
      <c r="Q610" s="1667"/>
      <c r="R610" s="1667"/>
      <c r="T610" s="46"/>
      <c r="U610" s="16" t="s">
        <v>712</v>
      </c>
      <c r="Z610" s="1661"/>
      <c r="AA610" s="1661"/>
      <c r="AB610" s="1661"/>
      <c r="AC610" s="1661"/>
      <c r="AD610" s="1661"/>
      <c r="AE610" s="1661"/>
      <c r="AH610" s="149" t="s">
        <v>892</v>
      </c>
      <c r="AI610" s="1667"/>
      <c r="AJ610" s="1667"/>
      <c r="AK610" s="1667"/>
      <c r="AZ610" s="72"/>
      <c r="BA610" s="72"/>
      <c r="BB610" s="72"/>
      <c r="BC610" s="72"/>
      <c r="BD610" s="72"/>
      <c r="BE610" s="1810">
        <f t="shared" si="8"/>
        <v>1</v>
      </c>
      <c r="BF610" s="1811"/>
      <c r="BG610" s="1806">
        <f t="shared" si="6"/>
        <v>5</v>
      </c>
      <c r="BH610" s="1809"/>
      <c r="BI610" s="1810">
        <f t="shared" si="9"/>
        <v>0</v>
      </c>
      <c r="BJ610" s="1811"/>
      <c r="BK610" s="1806">
        <f t="shared" si="7"/>
        <v>0</v>
      </c>
      <c r="BL610" s="1809"/>
      <c r="BN610" s="1806">
        <f t="shared" si="0"/>
        <v>0</v>
      </c>
      <c r="BO610" s="1807"/>
      <c r="BP610" s="1807"/>
      <c r="BQ610" s="1807"/>
      <c r="BR610" s="1808"/>
      <c r="BS610" s="1806">
        <f t="shared" si="1"/>
        <v>0</v>
      </c>
      <c r="BT610" s="1807"/>
      <c r="BU610" s="1807"/>
      <c r="BV610" s="1807"/>
      <c r="BW610" s="1809"/>
      <c r="BX610" s="1806">
        <f t="shared" si="2"/>
        <v>0</v>
      </c>
      <c r="BY610" s="1807"/>
      <c r="BZ610" s="1807"/>
      <c r="CA610" s="1807"/>
      <c r="CB610" s="1809"/>
      <c r="CC610" s="1806">
        <f t="shared" si="3"/>
        <v>4</v>
      </c>
      <c r="CD610" s="1807"/>
      <c r="CE610" s="1807"/>
      <c r="CF610" s="1807"/>
      <c r="CG610" s="1809"/>
      <c r="CH610" s="1806">
        <f t="shared" si="4"/>
        <v>0</v>
      </c>
      <c r="CI610" s="1807"/>
      <c r="CJ610" s="1807"/>
      <c r="CK610" s="1807"/>
      <c r="CL610" s="1809"/>
      <c r="CM610" s="1806">
        <f t="shared" si="5"/>
        <v>0</v>
      </c>
      <c r="CN610" s="1807"/>
      <c r="CO610" s="1807"/>
      <c r="CP610" s="1807"/>
      <c r="CQ610" s="1809"/>
      <c r="CS610" s="2127">
        <f t="shared" si="10"/>
        <v>0</v>
      </c>
      <c r="CT610" s="2128"/>
      <c r="CU610" s="2128"/>
      <c r="CV610" s="2128"/>
      <c r="CW610" s="2129"/>
      <c r="CX610" s="2127">
        <f t="shared" si="11"/>
        <v>0</v>
      </c>
      <c r="CY610" s="2128"/>
      <c r="CZ610" s="2128"/>
      <c r="DA610" s="2128"/>
      <c r="DB610" s="2129"/>
      <c r="DC610" s="2127">
        <f t="shared" si="12"/>
        <v>0</v>
      </c>
      <c r="DD610" s="2128"/>
      <c r="DE610" s="2128"/>
      <c r="DF610" s="2128"/>
      <c r="DG610" s="2129"/>
      <c r="DH610" s="2127">
        <f t="shared" si="13"/>
        <v>0</v>
      </c>
      <c r="DI610" s="2128"/>
      <c r="DJ610" s="2128"/>
      <c r="DK610" s="2128"/>
      <c r="DL610" s="2129"/>
      <c r="DM610" s="2127">
        <f t="shared" si="14"/>
        <v>0</v>
      </c>
      <c r="DN610" s="2128"/>
      <c r="DO610" s="2128"/>
      <c r="DP610" s="2128"/>
      <c r="DQ610" s="2129"/>
      <c r="DR610" s="2127">
        <f t="shared" si="15"/>
        <v>0</v>
      </c>
      <c r="DS610" s="2128"/>
      <c r="DT610" s="2128"/>
      <c r="DU610" s="2128"/>
      <c r="DV610" s="2129"/>
    </row>
    <row r="611" spans="1:126" s="8" customFormat="1" ht="12.75">
      <c r="A611" s="46"/>
      <c r="B611" s="16" t="s">
        <v>908</v>
      </c>
      <c r="C611" s="16"/>
      <c r="D611" s="16"/>
      <c r="E611" s="16"/>
      <c r="F611" s="16"/>
      <c r="G611" s="16"/>
      <c r="H611" s="1665"/>
      <c r="I611" s="1665"/>
      <c r="J611" s="1665"/>
      <c r="K611" s="1665"/>
      <c r="L611" s="1665"/>
      <c r="M611" s="1665"/>
      <c r="N611" s="1665"/>
      <c r="O611" s="1665"/>
      <c r="P611" s="1665"/>
      <c r="Q611" s="1665"/>
      <c r="R611" s="1665"/>
      <c r="S611" s="16"/>
      <c r="T611" s="46"/>
      <c r="U611" s="16" t="s">
        <v>908</v>
      </c>
      <c r="V611" s="16"/>
      <c r="W611" s="16"/>
      <c r="X611" s="16"/>
      <c r="Y611" s="16"/>
      <c r="Z611" s="16"/>
      <c r="AA611" s="1665"/>
      <c r="AB611" s="1665"/>
      <c r="AC611" s="1665"/>
      <c r="AD611" s="1665"/>
      <c r="AE611" s="1665"/>
      <c r="AF611" s="1665"/>
      <c r="AG611" s="1665"/>
      <c r="AH611" s="1665"/>
      <c r="AI611" s="1665"/>
      <c r="AJ611" s="1665"/>
      <c r="AK611" s="1665"/>
      <c r="AL611" s="16"/>
      <c r="AZ611" s="72"/>
      <c r="BA611" s="72"/>
      <c r="BB611" s="72"/>
      <c r="BC611" s="72"/>
      <c r="BD611" s="72"/>
      <c r="BE611" s="1810">
        <f t="shared" si="8"/>
        <v>1</v>
      </c>
      <c r="BF611" s="1811"/>
      <c r="BG611" s="1806">
        <f t="shared" si="6"/>
        <v>4</v>
      </c>
      <c r="BH611" s="1809"/>
      <c r="BI611" s="1810">
        <f t="shared" si="9"/>
        <v>0</v>
      </c>
      <c r="BJ611" s="1811"/>
      <c r="BK611" s="1806">
        <f t="shared" si="7"/>
        <v>0</v>
      </c>
      <c r="BL611" s="1809"/>
      <c r="BN611" s="1806">
        <f t="shared" si="0"/>
        <v>0</v>
      </c>
      <c r="BO611" s="1807"/>
      <c r="BP611" s="1807"/>
      <c r="BQ611" s="1807"/>
      <c r="BR611" s="1808"/>
      <c r="BS611" s="1806">
        <f t="shared" si="1"/>
        <v>0</v>
      </c>
      <c r="BT611" s="1807"/>
      <c r="BU611" s="1807"/>
      <c r="BV611" s="1807"/>
      <c r="BW611" s="1809"/>
      <c r="BX611" s="1806">
        <f t="shared" si="2"/>
        <v>4</v>
      </c>
      <c r="BY611" s="1807"/>
      <c r="BZ611" s="1807"/>
      <c r="CA611" s="1807"/>
      <c r="CB611" s="1809"/>
      <c r="CC611" s="1806">
        <f t="shared" si="3"/>
        <v>0</v>
      </c>
      <c r="CD611" s="1807"/>
      <c r="CE611" s="1807"/>
      <c r="CF611" s="1807"/>
      <c r="CG611" s="1809"/>
      <c r="CH611" s="1806">
        <f t="shared" si="4"/>
        <v>0</v>
      </c>
      <c r="CI611" s="1807"/>
      <c r="CJ611" s="1807"/>
      <c r="CK611" s="1807"/>
      <c r="CL611" s="1809"/>
      <c r="CM611" s="1806">
        <f t="shared" si="5"/>
        <v>0</v>
      </c>
      <c r="CN611" s="1807"/>
      <c r="CO611" s="1807"/>
      <c r="CP611" s="1807"/>
      <c r="CQ611" s="1809"/>
      <c r="CS611" s="2127">
        <f t="shared" si="10"/>
        <v>0</v>
      </c>
      <c r="CT611" s="2128"/>
      <c r="CU611" s="2128"/>
      <c r="CV611" s="2128"/>
      <c r="CW611" s="2129"/>
      <c r="CX611" s="2127">
        <f t="shared" si="11"/>
        <v>0</v>
      </c>
      <c r="CY611" s="2128"/>
      <c r="CZ611" s="2128"/>
      <c r="DA611" s="2128"/>
      <c r="DB611" s="2129"/>
      <c r="DC611" s="2127">
        <f t="shared" si="12"/>
        <v>0</v>
      </c>
      <c r="DD611" s="2128"/>
      <c r="DE611" s="2128"/>
      <c r="DF611" s="2128"/>
      <c r="DG611" s="2129"/>
      <c r="DH611" s="2127">
        <f t="shared" si="13"/>
        <v>0</v>
      </c>
      <c r="DI611" s="2128"/>
      <c r="DJ611" s="2128"/>
      <c r="DK611" s="2128"/>
      <c r="DL611" s="2129"/>
      <c r="DM611" s="2127">
        <f t="shared" si="14"/>
        <v>0</v>
      </c>
      <c r="DN611" s="2128"/>
      <c r="DO611" s="2128"/>
      <c r="DP611" s="2128"/>
      <c r="DQ611" s="2129"/>
      <c r="DR611" s="2127">
        <f t="shared" si="15"/>
        <v>0</v>
      </c>
      <c r="DS611" s="2128"/>
      <c r="DT611" s="2128"/>
      <c r="DU611" s="2128"/>
      <c r="DV611" s="2129"/>
    </row>
    <row r="612" spans="1:126" s="8" customFormat="1" ht="12.75">
      <c r="A612" s="46"/>
      <c r="B612" s="16" t="s">
        <v>910</v>
      </c>
      <c r="C612" s="16"/>
      <c r="D612" s="16"/>
      <c r="E612" s="16"/>
      <c r="F612" s="16"/>
      <c r="G612" s="16"/>
      <c r="H612" s="16"/>
      <c r="I612" s="16"/>
      <c r="J612" s="16"/>
      <c r="K612" s="16"/>
      <c r="L612" s="16"/>
      <c r="M612" s="16"/>
      <c r="N612" s="1715" t="s">
        <v>528</v>
      </c>
      <c r="O612" s="1715"/>
      <c r="P612" s="16"/>
      <c r="Q612" s="16"/>
      <c r="R612" s="16"/>
      <c r="S612" s="16"/>
      <c r="T612" s="46"/>
      <c r="U612" s="16" t="s">
        <v>910</v>
      </c>
      <c r="V612" s="16"/>
      <c r="W612" s="16"/>
      <c r="X612" s="16"/>
      <c r="Y612" s="16"/>
      <c r="Z612" s="16"/>
      <c r="AA612" s="16"/>
      <c r="AB612" s="16"/>
      <c r="AC612" s="16"/>
      <c r="AD612" s="16"/>
      <c r="AE612" s="16"/>
      <c r="AF612" s="16"/>
      <c r="AG612" s="1715" t="s">
        <v>528</v>
      </c>
      <c r="AH612" s="1715"/>
      <c r="AI612" s="16"/>
      <c r="AJ612" s="16"/>
      <c r="AK612" s="16"/>
      <c r="AL612" s="16"/>
      <c r="AZ612" s="72"/>
      <c r="BA612" s="72"/>
      <c r="BB612" s="72"/>
      <c r="BC612" s="72"/>
      <c r="BD612" s="72"/>
      <c r="BE612" s="1810">
        <f t="shared" si="8"/>
        <v>1</v>
      </c>
      <c r="BF612" s="1811"/>
      <c r="BG612" s="1806">
        <f t="shared" si="6"/>
        <v>4</v>
      </c>
      <c r="BH612" s="1809"/>
      <c r="BI612" s="1810">
        <f t="shared" si="9"/>
        <v>0</v>
      </c>
      <c r="BJ612" s="1811"/>
      <c r="BK612" s="1806">
        <f t="shared" si="7"/>
        <v>0</v>
      </c>
      <c r="BL612" s="1809"/>
      <c r="BN612" s="1806">
        <f t="shared" si="0"/>
        <v>0</v>
      </c>
      <c r="BO612" s="1807"/>
      <c r="BP612" s="1807"/>
      <c r="BQ612" s="1807"/>
      <c r="BR612" s="1808"/>
      <c r="BS612" s="1806">
        <f t="shared" si="1"/>
        <v>0</v>
      </c>
      <c r="BT612" s="1807"/>
      <c r="BU612" s="1807"/>
      <c r="BV612" s="1807"/>
      <c r="BW612" s="1809"/>
      <c r="BX612" s="1806">
        <f t="shared" si="2"/>
        <v>0</v>
      </c>
      <c r="BY612" s="1807"/>
      <c r="BZ612" s="1807"/>
      <c r="CA612" s="1807"/>
      <c r="CB612" s="1809"/>
      <c r="CC612" s="1806">
        <f t="shared" si="3"/>
        <v>3</v>
      </c>
      <c r="CD612" s="1807"/>
      <c r="CE612" s="1807"/>
      <c r="CF612" s="1807"/>
      <c r="CG612" s="1809"/>
      <c r="CH612" s="1806">
        <f t="shared" si="4"/>
        <v>0</v>
      </c>
      <c r="CI612" s="1807"/>
      <c r="CJ612" s="1807"/>
      <c r="CK612" s="1807"/>
      <c r="CL612" s="1809"/>
      <c r="CM612" s="1806">
        <f t="shared" si="5"/>
        <v>0</v>
      </c>
      <c r="CN612" s="1807"/>
      <c r="CO612" s="1807"/>
      <c r="CP612" s="1807"/>
      <c r="CQ612" s="1809"/>
      <c r="CS612" s="2127">
        <f t="shared" si="10"/>
        <v>0</v>
      </c>
      <c r="CT612" s="2128"/>
      <c r="CU612" s="2128"/>
      <c r="CV612" s="2128"/>
      <c r="CW612" s="2129"/>
      <c r="CX612" s="2127">
        <f t="shared" si="11"/>
        <v>0</v>
      </c>
      <c r="CY612" s="2128"/>
      <c r="CZ612" s="2128"/>
      <c r="DA612" s="2128"/>
      <c r="DB612" s="2129"/>
      <c r="DC612" s="2127">
        <f t="shared" si="12"/>
        <v>0</v>
      </c>
      <c r="DD612" s="2128"/>
      <c r="DE612" s="2128"/>
      <c r="DF612" s="2128"/>
      <c r="DG612" s="2129"/>
      <c r="DH612" s="2127">
        <f t="shared" si="13"/>
        <v>0</v>
      </c>
      <c r="DI612" s="2128"/>
      <c r="DJ612" s="2128"/>
      <c r="DK612" s="2128"/>
      <c r="DL612" s="2129"/>
      <c r="DM612" s="2127">
        <f t="shared" si="14"/>
        <v>0</v>
      </c>
      <c r="DN612" s="2128"/>
      <c r="DO612" s="2128"/>
      <c r="DP612" s="2128"/>
      <c r="DQ612" s="2129"/>
      <c r="DR612" s="2127">
        <f t="shared" si="15"/>
        <v>0</v>
      </c>
      <c r="DS612" s="2128"/>
      <c r="DT612" s="2128"/>
      <c r="DU612" s="2128"/>
      <c r="DV612" s="212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0">
        <f t="shared" si="8"/>
        <v>1</v>
      </c>
      <c r="BF613" s="1811"/>
      <c r="BG613" s="1806">
        <f t="shared" si="6"/>
        <v>3</v>
      </c>
      <c r="BH613" s="1809"/>
      <c r="BI613" s="1810">
        <f t="shared" si="9"/>
        <v>0</v>
      </c>
      <c r="BJ613" s="1811"/>
      <c r="BK613" s="1806">
        <f t="shared" si="7"/>
        <v>0</v>
      </c>
      <c r="BL613" s="1809"/>
      <c r="BN613" s="1806">
        <f t="shared" si="0"/>
        <v>0</v>
      </c>
      <c r="BO613" s="1807"/>
      <c r="BP613" s="1807"/>
      <c r="BQ613" s="1807"/>
      <c r="BR613" s="1808"/>
      <c r="BS613" s="1806">
        <f t="shared" si="1"/>
        <v>0</v>
      </c>
      <c r="BT613" s="1807"/>
      <c r="BU613" s="1807"/>
      <c r="BV613" s="1807"/>
      <c r="BW613" s="1809"/>
      <c r="BX613" s="1806">
        <f t="shared" si="2"/>
        <v>0</v>
      </c>
      <c r="BY613" s="1807"/>
      <c r="BZ613" s="1807"/>
      <c r="CA613" s="1807"/>
      <c r="CB613" s="1809"/>
      <c r="CC613" s="1806">
        <f t="shared" si="3"/>
        <v>0</v>
      </c>
      <c r="CD613" s="1807"/>
      <c r="CE613" s="1807"/>
      <c r="CF613" s="1807"/>
      <c r="CG613" s="1809"/>
      <c r="CH613" s="1806">
        <f t="shared" si="4"/>
        <v>1</v>
      </c>
      <c r="CI613" s="1807"/>
      <c r="CJ613" s="1807"/>
      <c r="CK613" s="1807"/>
      <c r="CL613" s="1809"/>
      <c r="CM613" s="1806">
        <f t="shared" si="5"/>
        <v>0</v>
      </c>
      <c r="CN613" s="1807"/>
      <c r="CO613" s="1807"/>
      <c r="CP613" s="1807"/>
      <c r="CQ613" s="1809"/>
      <c r="CS613" s="2127">
        <f t="shared" si="10"/>
        <v>0</v>
      </c>
      <c r="CT613" s="2128"/>
      <c r="CU613" s="2128"/>
      <c r="CV613" s="2128"/>
      <c r="CW613" s="2129"/>
      <c r="CX613" s="2127">
        <f t="shared" si="11"/>
        <v>0</v>
      </c>
      <c r="CY613" s="2128"/>
      <c r="CZ613" s="2128"/>
      <c r="DA613" s="2128"/>
      <c r="DB613" s="2129"/>
      <c r="DC613" s="2127">
        <f t="shared" si="12"/>
        <v>0</v>
      </c>
      <c r="DD613" s="2128"/>
      <c r="DE613" s="2128"/>
      <c r="DF613" s="2128"/>
      <c r="DG613" s="2129"/>
      <c r="DH613" s="2127">
        <f t="shared" si="13"/>
        <v>0</v>
      </c>
      <c r="DI613" s="2128"/>
      <c r="DJ613" s="2128"/>
      <c r="DK613" s="2128"/>
      <c r="DL613" s="2129"/>
      <c r="DM613" s="2127">
        <f t="shared" si="14"/>
        <v>0</v>
      </c>
      <c r="DN613" s="2128"/>
      <c r="DO613" s="2128"/>
      <c r="DP613" s="2128"/>
      <c r="DQ613" s="2129"/>
      <c r="DR613" s="2127">
        <f t="shared" si="15"/>
        <v>0</v>
      </c>
      <c r="DS613" s="2128"/>
      <c r="DT613" s="2128"/>
      <c r="DU613" s="2128"/>
      <c r="DV613" s="2129"/>
    </row>
    <row r="614" spans="1:126" ht="12.75">
      <c r="A614" s="101" t="s">
        <v>37</v>
      </c>
      <c r="B614" s="16" t="s">
        <v>93</v>
      </c>
      <c r="G614" s="1830">
        <f>C570</f>
        <v>0</v>
      </c>
      <c r="H614" s="1830"/>
      <c r="I614" s="1830"/>
      <c r="J614" s="1830"/>
      <c r="K614" s="1830"/>
      <c r="L614" s="1830"/>
      <c r="M614" s="1830"/>
      <c r="N614" s="1830"/>
      <c r="O614" s="1830"/>
      <c r="P614" s="1830"/>
      <c r="Q614" s="1830"/>
      <c r="R614" s="1830"/>
      <c r="T614" s="101" t="s">
        <v>38</v>
      </c>
      <c r="U614" s="16" t="s">
        <v>93</v>
      </c>
      <c r="Z614" s="1830">
        <f>C571</f>
        <v>0</v>
      </c>
      <c r="AA614" s="1830"/>
      <c r="AB614" s="1830"/>
      <c r="AC614" s="1830"/>
      <c r="AD614" s="1830"/>
      <c r="AE614" s="1830"/>
      <c r="AF614" s="1830"/>
      <c r="AG614" s="1830"/>
      <c r="AH614" s="1830"/>
      <c r="AI614" s="1830"/>
      <c r="AJ614" s="1830"/>
      <c r="AK614" s="1830"/>
      <c r="AZ614" s="72"/>
      <c r="BA614" s="72"/>
      <c r="BB614" s="72"/>
      <c r="BC614" s="72"/>
      <c r="BD614" s="72"/>
      <c r="BE614" s="1810">
        <f t="shared" si="8"/>
        <v>1</v>
      </c>
      <c r="BF614" s="1811"/>
      <c r="BG614" s="1806">
        <f t="shared" si="6"/>
        <v>1</v>
      </c>
      <c r="BH614" s="1809"/>
      <c r="BI614" s="1810">
        <f t="shared" si="9"/>
        <v>0</v>
      </c>
      <c r="BJ614" s="1811"/>
      <c r="BK614" s="1806">
        <f t="shared" si="7"/>
        <v>0</v>
      </c>
      <c r="BL614" s="1809"/>
      <c r="BN614" s="1806">
        <f t="shared" si="0"/>
        <v>0</v>
      </c>
      <c r="BO614" s="1807"/>
      <c r="BP614" s="1807"/>
      <c r="BQ614" s="1807"/>
      <c r="BR614" s="1808"/>
      <c r="BS614" s="1806">
        <f t="shared" si="1"/>
        <v>2</v>
      </c>
      <c r="BT614" s="1807"/>
      <c r="BU614" s="1807"/>
      <c r="BV614" s="1807"/>
      <c r="BW614" s="1809"/>
      <c r="BX614" s="1806">
        <f t="shared" si="2"/>
        <v>0</v>
      </c>
      <c r="BY614" s="1807"/>
      <c r="BZ614" s="1807"/>
      <c r="CA614" s="1807"/>
      <c r="CB614" s="1809"/>
      <c r="CC614" s="1806">
        <f t="shared" si="3"/>
        <v>0</v>
      </c>
      <c r="CD614" s="1807"/>
      <c r="CE614" s="1807"/>
      <c r="CF614" s="1807"/>
      <c r="CG614" s="1809"/>
      <c r="CH614" s="1806">
        <f t="shared" si="4"/>
        <v>0</v>
      </c>
      <c r="CI614" s="1807"/>
      <c r="CJ614" s="1807"/>
      <c r="CK614" s="1807"/>
      <c r="CL614" s="1809"/>
      <c r="CM614" s="1806">
        <f t="shared" si="5"/>
        <v>0</v>
      </c>
      <c r="CN614" s="1807"/>
      <c r="CO614" s="1807"/>
      <c r="CP614" s="1807"/>
      <c r="CQ614" s="1809"/>
      <c r="CS614" s="2127">
        <f t="shared" si="10"/>
        <v>0</v>
      </c>
      <c r="CT614" s="2128"/>
      <c r="CU614" s="2128"/>
      <c r="CV614" s="2128"/>
      <c r="CW614" s="2129"/>
      <c r="CX614" s="2127">
        <f t="shared" si="11"/>
        <v>0</v>
      </c>
      <c r="CY614" s="2128"/>
      <c r="CZ614" s="2128"/>
      <c r="DA614" s="2128"/>
      <c r="DB614" s="2129"/>
      <c r="DC614" s="2127">
        <f t="shared" si="12"/>
        <v>0</v>
      </c>
      <c r="DD614" s="2128"/>
      <c r="DE614" s="2128"/>
      <c r="DF614" s="2128"/>
      <c r="DG614" s="2129"/>
      <c r="DH614" s="2127">
        <f t="shared" si="13"/>
        <v>0</v>
      </c>
      <c r="DI614" s="2128"/>
      <c r="DJ614" s="2128"/>
      <c r="DK614" s="2128"/>
      <c r="DL614" s="2129"/>
      <c r="DM614" s="2127">
        <f t="shared" si="14"/>
        <v>0</v>
      </c>
      <c r="DN614" s="2128"/>
      <c r="DO614" s="2128"/>
      <c r="DP614" s="2128"/>
      <c r="DQ614" s="2129"/>
      <c r="DR614" s="2127">
        <f t="shared" si="15"/>
        <v>0</v>
      </c>
      <c r="DS614" s="2128"/>
      <c r="DT614" s="2128"/>
      <c r="DU614" s="2128"/>
      <c r="DV614" s="2129"/>
    </row>
    <row r="615" spans="1:126" ht="12.75">
      <c r="B615" s="16" t="s">
        <v>413</v>
      </c>
      <c r="G615" s="1665"/>
      <c r="H615" s="1665"/>
      <c r="I615" s="1665"/>
      <c r="J615" s="1665"/>
      <c r="K615" s="1665"/>
      <c r="L615" s="1665"/>
      <c r="M615" s="1665"/>
      <c r="N615" s="1665"/>
      <c r="O615" s="1665"/>
      <c r="P615" s="1665"/>
      <c r="Q615" s="1665"/>
      <c r="R615" s="1665"/>
      <c r="U615" s="16" t="s">
        <v>413</v>
      </c>
      <c r="Z615" s="1665"/>
      <c r="AA615" s="1665"/>
      <c r="AB615" s="1665"/>
      <c r="AC615" s="1665"/>
      <c r="AD615" s="1665"/>
      <c r="AE615" s="1665"/>
      <c r="AF615" s="1665"/>
      <c r="AG615" s="1665"/>
      <c r="AH615" s="1665"/>
      <c r="AI615" s="1665"/>
      <c r="AJ615" s="1665"/>
      <c r="AK615" s="1665"/>
      <c r="AL615" s="35"/>
      <c r="AZ615" s="72"/>
      <c r="BA615" s="72"/>
      <c r="BB615" s="72"/>
      <c r="BC615" s="72"/>
      <c r="BD615" s="72"/>
      <c r="BE615" s="1810">
        <f t="shared" si="8"/>
        <v>1</v>
      </c>
      <c r="BF615" s="1811"/>
      <c r="BG615" s="1806">
        <f t="shared" si="6"/>
        <v>2</v>
      </c>
      <c r="BH615" s="1809"/>
      <c r="BI615" s="1810">
        <f t="shared" si="9"/>
        <v>0</v>
      </c>
      <c r="BJ615" s="1811"/>
      <c r="BK615" s="1806">
        <f t="shared" si="7"/>
        <v>0</v>
      </c>
      <c r="BL615" s="1809"/>
      <c r="BN615" s="1806">
        <f t="shared" si="0"/>
        <v>0</v>
      </c>
      <c r="BO615" s="1807"/>
      <c r="BP615" s="1807"/>
      <c r="BQ615" s="1807"/>
      <c r="BR615" s="1808"/>
      <c r="BS615" s="1806">
        <f t="shared" si="1"/>
        <v>0</v>
      </c>
      <c r="BT615" s="1807"/>
      <c r="BU615" s="1807"/>
      <c r="BV615" s="1807"/>
      <c r="BW615" s="1809"/>
      <c r="BX615" s="1806">
        <f t="shared" si="2"/>
        <v>0</v>
      </c>
      <c r="BY615" s="1807"/>
      <c r="BZ615" s="1807"/>
      <c r="CA615" s="1807"/>
      <c r="CB615" s="1809"/>
      <c r="CC615" s="1806">
        <f t="shared" si="3"/>
        <v>2</v>
      </c>
      <c r="CD615" s="1807"/>
      <c r="CE615" s="1807"/>
      <c r="CF615" s="1807"/>
      <c r="CG615" s="1809"/>
      <c r="CH615" s="1806">
        <f t="shared" si="4"/>
        <v>0</v>
      </c>
      <c r="CI615" s="1807"/>
      <c r="CJ615" s="1807"/>
      <c r="CK615" s="1807"/>
      <c r="CL615" s="1809"/>
      <c r="CM615" s="1806">
        <f t="shared" si="5"/>
        <v>0</v>
      </c>
      <c r="CN615" s="1807"/>
      <c r="CO615" s="1807"/>
      <c r="CP615" s="1807"/>
      <c r="CQ615" s="1809"/>
      <c r="CS615" s="2127">
        <f t="shared" si="10"/>
        <v>0</v>
      </c>
      <c r="CT615" s="2128"/>
      <c r="CU615" s="2128"/>
      <c r="CV615" s="2128"/>
      <c r="CW615" s="2129"/>
      <c r="CX615" s="2127">
        <f t="shared" si="11"/>
        <v>0</v>
      </c>
      <c r="CY615" s="2128"/>
      <c r="CZ615" s="2128"/>
      <c r="DA615" s="2128"/>
      <c r="DB615" s="2129"/>
      <c r="DC615" s="2127">
        <f t="shared" si="12"/>
        <v>0</v>
      </c>
      <c r="DD615" s="2128"/>
      <c r="DE615" s="2128"/>
      <c r="DF615" s="2128"/>
      <c r="DG615" s="2129"/>
      <c r="DH615" s="2127">
        <f t="shared" si="13"/>
        <v>0</v>
      </c>
      <c r="DI615" s="2128"/>
      <c r="DJ615" s="2128"/>
      <c r="DK615" s="2128"/>
      <c r="DL615" s="2129"/>
      <c r="DM615" s="2127">
        <f t="shared" si="14"/>
        <v>0</v>
      </c>
      <c r="DN615" s="2128"/>
      <c r="DO615" s="2128"/>
      <c r="DP615" s="2128"/>
      <c r="DQ615" s="2129"/>
      <c r="DR615" s="2127">
        <f t="shared" si="15"/>
        <v>0</v>
      </c>
      <c r="DS615" s="2128"/>
      <c r="DT615" s="2128"/>
      <c r="DU615" s="2128"/>
      <c r="DV615" s="2129"/>
    </row>
    <row r="616" spans="1:126" ht="12.75">
      <c r="B616" s="16" t="s">
        <v>476</v>
      </c>
      <c r="G616" s="1665"/>
      <c r="H616" s="1665"/>
      <c r="I616" s="1665"/>
      <c r="J616" s="1665"/>
      <c r="K616" s="1665"/>
      <c r="L616" s="1665"/>
      <c r="M616" s="1665"/>
      <c r="N616" s="1665"/>
      <c r="O616" s="1665"/>
      <c r="P616" s="1665"/>
      <c r="Q616" s="1665"/>
      <c r="R616" s="1665"/>
      <c r="U616" s="16" t="s">
        <v>476</v>
      </c>
      <c r="Z616" s="1657"/>
      <c r="AA616" s="1657"/>
      <c r="AB616" s="1657"/>
      <c r="AC616" s="1657"/>
      <c r="AD616" s="1657"/>
      <c r="AE616" s="1657"/>
      <c r="AF616" s="1657"/>
      <c r="AG616" s="1657"/>
      <c r="AH616" s="1657"/>
      <c r="AI616" s="1657"/>
      <c r="AJ616" s="1657"/>
      <c r="AK616" s="1657"/>
      <c r="AL616" s="471"/>
      <c r="BA616" s="72"/>
      <c r="BB616" s="72"/>
      <c r="BC616" s="72"/>
      <c r="BD616" s="72"/>
      <c r="BE616" s="1810">
        <f t="shared" si="8"/>
        <v>1</v>
      </c>
      <c r="BF616" s="1811"/>
      <c r="BG616" s="1806">
        <f t="shared" si="6"/>
        <v>2</v>
      </c>
      <c r="BH616" s="1809"/>
      <c r="BI616" s="1810">
        <f t="shared" si="9"/>
        <v>0</v>
      </c>
      <c r="BJ616" s="1811"/>
      <c r="BK616" s="1806">
        <f t="shared" si="7"/>
        <v>0</v>
      </c>
      <c r="BL616" s="1809"/>
      <c r="BN616" s="1806">
        <f t="shared" si="0"/>
        <v>0</v>
      </c>
      <c r="BO616" s="1807"/>
      <c r="BP616" s="1807"/>
      <c r="BQ616" s="1807"/>
      <c r="BR616" s="1808"/>
      <c r="BS616" s="1806">
        <f t="shared" si="1"/>
        <v>1</v>
      </c>
      <c r="BT616" s="1807"/>
      <c r="BU616" s="1807"/>
      <c r="BV616" s="1807"/>
      <c r="BW616" s="1809"/>
      <c r="BX616" s="1806">
        <f t="shared" si="2"/>
        <v>0</v>
      </c>
      <c r="BY616" s="1807"/>
      <c r="BZ616" s="1807"/>
      <c r="CA616" s="1807"/>
      <c r="CB616" s="1809"/>
      <c r="CC616" s="1806">
        <f t="shared" si="3"/>
        <v>0</v>
      </c>
      <c r="CD616" s="1807"/>
      <c r="CE616" s="1807"/>
      <c r="CF616" s="1807"/>
      <c r="CG616" s="1809"/>
      <c r="CH616" s="1806">
        <f t="shared" si="4"/>
        <v>0</v>
      </c>
      <c r="CI616" s="1807"/>
      <c r="CJ616" s="1807"/>
      <c r="CK616" s="1807"/>
      <c r="CL616" s="1809"/>
      <c r="CM616" s="1806">
        <f t="shared" si="5"/>
        <v>0</v>
      </c>
      <c r="CN616" s="1807"/>
      <c r="CO616" s="1807"/>
      <c r="CP616" s="1807"/>
      <c r="CQ616" s="1809"/>
      <c r="CS616" s="2127">
        <f t="shared" si="10"/>
        <v>0</v>
      </c>
      <c r="CT616" s="2128"/>
      <c r="CU616" s="2128"/>
      <c r="CV616" s="2128"/>
      <c r="CW616" s="2129"/>
      <c r="CX616" s="2127">
        <f t="shared" si="11"/>
        <v>0</v>
      </c>
      <c r="CY616" s="2128"/>
      <c r="CZ616" s="2128"/>
      <c r="DA616" s="2128"/>
      <c r="DB616" s="2129"/>
      <c r="DC616" s="2127">
        <f t="shared" si="12"/>
        <v>0</v>
      </c>
      <c r="DD616" s="2128"/>
      <c r="DE616" s="2128"/>
      <c r="DF616" s="2128"/>
      <c r="DG616" s="2129"/>
      <c r="DH616" s="2127">
        <f t="shared" si="13"/>
        <v>0</v>
      </c>
      <c r="DI616" s="2128"/>
      <c r="DJ616" s="2128"/>
      <c r="DK616" s="2128"/>
      <c r="DL616" s="2129"/>
      <c r="DM616" s="2127">
        <f t="shared" si="14"/>
        <v>0</v>
      </c>
      <c r="DN616" s="2128"/>
      <c r="DO616" s="2128"/>
      <c r="DP616" s="2128"/>
      <c r="DQ616" s="2129"/>
      <c r="DR616" s="2127">
        <f t="shared" si="15"/>
        <v>0</v>
      </c>
      <c r="DS616" s="2128"/>
      <c r="DT616" s="2128"/>
      <c r="DU616" s="2128"/>
      <c r="DV616" s="2129"/>
    </row>
    <row r="617" spans="1:126" ht="12.75">
      <c r="B617" s="16" t="s">
        <v>907</v>
      </c>
      <c r="G617" s="1665"/>
      <c r="H617" s="1665"/>
      <c r="I617" s="1665"/>
      <c r="J617" s="1665"/>
      <c r="K617" s="1665"/>
      <c r="L617" s="1665"/>
      <c r="M617" s="1665"/>
      <c r="N617" s="1665"/>
      <c r="O617" s="1665"/>
      <c r="P617" s="1665"/>
      <c r="Q617" s="1665"/>
      <c r="R617" s="1665"/>
      <c r="U617" s="16" t="s">
        <v>907</v>
      </c>
      <c r="Z617" s="1657"/>
      <c r="AA617" s="1657"/>
      <c r="AB617" s="1657"/>
      <c r="AC617" s="1657"/>
      <c r="AD617" s="1657"/>
      <c r="AE617" s="1657"/>
      <c r="AF617" s="1657"/>
      <c r="AG617" s="1657"/>
      <c r="AH617" s="1657"/>
      <c r="AI617" s="1657"/>
      <c r="AJ617" s="1657"/>
      <c r="AK617" s="1657"/>
      <c r="AL617" s="471"/>
      <c r="BA617" s="72"/>
      <c r="BB617" s="72"/>
      <c r="BC617" s="72"/>
      <c r="BD617" s="72"/>
      <c r="BE617" s="1810">
        <f t="shared" si="8"/>
        <v>1</v>
      </c>
      <c r="BF617" s="1811"/>
      <c r="BG617" s="1806">
        <f t="shared" si="6"/>
        <v>1</v>
      </c>
      <c r="BH617" s="1809"/>
      <c r="BI617" s="1810">
        <f t="shared" si="9"/>
        <v>0</v>
      </c>
      <c r="BJ617" s="1811"/>
      <c r="BK617" s="1806">
        <f t="shared" si="7"/>
        <v>0</v>
      </c>
      <c r="BL617" s="1809"/>
      <c r="BN617" s="1806">
        <f t="shared" si="0"/>
        <v>0</v>
      </c>
      <c r="BO617" s="1807"/>
      <c r="BP617" s="1807"/>
      <c r="BQ617" s="1807"/>
      <c r="BR617" s="1808"/>
      <c r="BS617" s="1806">
        <f t="shared" si="1"/>
        <v>0</v>
      </c>
      <c r="BT617" s="1807"/>
      <c r="BU617" s="1807"/>
      <c r="BV617" s="1807"/>
      <c r="BW617" s="1809"/>
      <c r="BX617" s="1806">
        <f t="shared" si="2"/>
        <v>4</v>
      </c>
      <c r="BY617" s="1807"/>
      <c r="BZ617" s="1807"/>
      <c r="CA617" s="1807"/>
      <c r="CB617" s="1809"/>
      <c r="CC617" s="1806">
        <f t="shared" si="3"/>
        <v>0</v>
      </c>
      <c r="CD617" s="1807"/>
      <c r="CE617" s="1807"/>
      <c r="CF617" s="1807"/>
      <c r="CG617" s="1809"/>
      <c r="CH617" s="1806">
        <f t="shared" si="4"/>
        <v>0</v>
      </c>
      <c r="CI617" s="1807"/>
      <c r="CJ617" s="1807"/>
      <c r="CK617" s="1807"/>
      <c r="CL617" s="1809"/>
      <c r="CM617" s="1806">
        <f t="shared" si="5"/>
        <v>0</v>
      </c>
      <c r="CN617" s="1807"/>
      <c r="CO617" s="1807"/>
      <c r="CP617" s="1807"/>
      <c r="CQ617" s="1809"/>
      <c r="CS617" s="2127">
        <f t="shared" si="10"/>
        <v>0</v>
      </c>
      <c r="CT617" s="2128"/>
      <c r="CU617" s="2128"/>
      <c r="CV617" s="2128"/>
      <c r="CW617" s="2129"/>
      <c r="CX617" s="2127">
        <f t="shared" si="11"/>
        <v>0</v>
      </c>
      <c r="CY617" s="2128"/>
      <c r="CZ617" s="2128"/>
      <c r="DA617" s="2128"/>
      <c r="DB617" s="2129"/>
      <c r="DC617" s="2127">
        <f t="shared" si="12"/>
        <v>0</v>
      </c>
      <c r="DD617" s="2128"/>
      <c r="DE617" s="2128"/>
      <c r="DF617" s="2128"/>
      <c r="DG617" s="2129"/>
      <c r="DH617" s="2127">
        <f t="shared" si="13"/>
        <v>0</v>
      </c>
      <c r="DI617" s="2128"/>
      <c r="DJ617" s="2128"/>
      <c r="DK617" s="2128"/>
      <c r="DL617" s="2129"/>
      <c r="DM617" s="2127">
        <f t="shared" si="14"/>
        <v>0</v>
      </c>
      <c r="DN617" s="2128"/>
      <c r="DO617" s="2128"/>
      <c r="DP617" s="2128"/>
      <c r="DQ617" s="2129"/>
      <c r="DR617" s="2127">
        <f t="shared" si="15"/>
        <v>0</v>
      </c>
      <c r="DS617" s="2128"/>
      <c r="DT617" s="2128"/>
      <c r="DU617" s="2128"/>
      <c r="DV617" s="2129"/>
    </row>
    <row r="618" spans="1:126" ht="12.75">
      <c r="B618" s="16" t="s">
        <v>712</v>
      </c>
      <c r="G618" s="1661"/>
      <c r="H618" s="1661"/>
      <c r="I618" s="1661"/>
      <c r="J618" s="1661"/>
      <c r="K618" s="1661"/>
      <c r="L618" s="1661"/>
      <c r="O618" s="149" t="s">
        <v>892</v>
      </c>
      <c r="P618" s="1667"/>
      <c r="Q618" s="1667"/>
      <c r="R618" s="1667"/>
      <c r="U618" s="16" t="s">
        <v>712</v>
      </c>
      <c r="Z618" s="1661"/>
      <c r="AA618" s="1661"/>
      <c r="AB618" s="1661"/>
      <c r="AC618" s="1661"/>
      <c r="AD618" s="1661"/>
      <c r="AE618" s="1661"/>
      <c r="AH618" s="149" t="s">
        <v>892</v>
      </c>
      <c r="AI618" s="1667"/>
      <c r="AJ618" s="1667"/>
      <c r="AK618" s="1667"/>
      <c r="AL618" s="3"/>
      <c r="AZ618" s="72"/>
      <c r="BA618" s="72"/>
      <c r="BB618" s="72"/>
      <c r="BC618" s="72"/>
      <c r="BD618" s="72"/>
      <c r="BE618" s="1810">
        <f t="shared" si="8"/>
        <v>1</v>
      </c>
      <c r="BF618" s="1811"/>
      <c r="BG618" s="1806">
        <f t="shared" si="6"/>
        <v>4</v>
      </c>
      <c r="BH618" s="1809"/>
      <c r="BI618" s="1810">
        <f t="shared" si="9"/>
        <v>0</v>
      </c>
      <c r="BJ618" s="1811"/>
      <c r="BK618" s="1806">
        <f t="shared" si="7"/>
        <v>0</v>
      </c>
      <c r="BL618" s="1809"/>
      <c r="BN618" s="1806">
        <f t="shared" si="0"/>
        <v>0</v>
      </c>
      <c r="BO618" s="1807"/>
      <c r="BP618" s="1807"/>
      <c r="BQ618" s="1807"/>
      <c r="BR618" s="1808"/>
      <c r="BS618" s="1806">
        <f t="shared" si="1"/>
        <v>2</v>
      </c>
      <c r="BT618" s="1807"/>
      <c r="BU618" s="1807"/>
      <c r="BV618" s="1807"/>
      <c r="BW618" s="1809"/>
      <c r="BX618" s="1806">
        <f t="shared" si="2"/>
        <v>0</v>
      </c>
      <c r="BY618" s="1807"/>
      <c r="BZ618" s="1807"/>
      <c r="CA618" s="1807"/>
      <c r="CB618" s="1809"/>
      <c r="CC618" s="1806">
        <f t="shared" si="3"/>
        <v>0</v>
      </c>
      <c r="CD618" s="1807"/>
      <c r="CE618" s="1807"/>
      <c r="CF618" s="1807"/>
      <c r="CG618" s="1809"/>
      <c r="CH618" s="1806">
        <f t="shared" si="4"/>
        <v>0</v>
      </c>
      <c r="CI618" s="1807"/>
      <c r="CJ618" s="1807"/>
      <c r="CK618" s="1807"/>
      <c r="CL618" s="1809"/>
      <c r="CM618" s="1806">
        <f t="shared" si="5"/>
        <v>0</v>
      </c>
      <c r="CN618" s="1807"/>
      <c r="CO618" s="1807"/>
      <c r="CP618" s="1807"/>
      <c r="CQ618" s="1809"/>
      <c r="CS618" s="2127">
        <f t="shared" si="10"/>
        <v>0</v>
      </c>
      <c r="CT618" s="2128"/>
      <c r="CU618" s="2128"/>
      <c r="CV618" s="2128"/>
      <c r="CW618" s="2129"/>
      <c r="CX618" s="2127">
        <f t="shared" si="11"/>
        <v>0</v>
      </c>
      <c r="CY618" s="2128"/>
      <c r="CZ618" s="2128"/>
      <c r="DA618" s="2128"/>
      <c r="DB618" s="2129"/>
      <c r="DC618" s="2127">
        <f t="shared" si="12"/>
        <v>0</v>
      </c>
      <c r="DD618" s="2128"/>
      <c r="DE618" s="2128"/>
      <c r="DF618" s="2128"/>
      <c r="DG618" s="2129"/>
      <c r="DH618" s="2127">
        <f t="shared" si="13"/>
        <v>0</v>
      </c>
      <c r="DI618" s="2128"/>
      <c r="DJ618" s="2128"/>
      <c r="DK618" s="2128"/>
      <c r="DL618" s="2129"/>
      <c r="DM618" s="2127">
        <f t="shared" si="14"/>
        <v>0</v>
      </c>
      <c r="DN618" s="2128"/>
      <c r="DO618" s="2128"/>
      <c r="DP618" s="2128"/>
      <c r="DQ618" s="2129"/>
      <c r="DR618" s="2127">
        <f t="shared" si="15"/>
        <v>0</v>
      </c>
      <c r="DS618" s="2128"/>
      <c r="DT618" s="2128"/>
      <c r="DU618" s="2128"/>
      <c r="DV618" s="2129"/>
    </row>
    <row r="619" spans="1:126" ht="12.75">
      <c r="B619" s="16" t="s">
        <v>908</v>
      </c>
      <c r="H619" s="1665"/>
      <c r="I619" s="1665"/>
      <c r="J619" s="1665"/>
      <c r="K619" s="1665"/>
      <c r="L619" s="1665"/>
      <c r="M619" s="1665"/>
      <c r="N619" s="1665"/>
      <c r="O619" s="1665"/>
      <c r="P619" s="1665"/>
      <c r="Q619" s="1665"/>
      <c r="R619" s="1665"/>
      <c r="U619" s="16" t="s">
        <v>908</v>
      </c>
      <c r="AA619" s="1665"/>
      <c r="AB619" s="1665"/>
      <c r="AC619" s="1665"/>
      <c r="AD619" s="1665"/>
      <c r="AE619" s="1665"/>
      <c r="AF619" s="1665"/>
      <c r="AG619" s="1665"/>
      <c r="AH619" s="1665"/>
      <c r="AI619" s="1665"/>
      <c r="AJ619" s="1665"/>
      <c r="AK619" s="1665"/>
      <c r="AL619" s="3"/>
      <c r="AZ619" s="72"/>
      <c r="BA619" s="72"/>
      <c r="BB619" s="72"/>
      <c r="BC619" s="72"/>
      <c r="BD619" s="72"/>
      <c r="BE619" s="1810">
        <f t="shared" si="8"/>
        <v>1</v>
      </c>
      <c r="BF619" s="1811"/>
      <c r="BG619" s="1806">
        <f t="shared" si="6"/>
        <v>2</v>
      </c>
      <c r="BH619" s="1809"/>
      <c r="BI619" s="1810">
        <f t="shared" si="9"/>
        <v>0</v>
      </c>
      <c r="BJ619" s="1811"/>
      <c r="BK619" s="1806">
        <f t="shared" si="7"/>
        <v>0</v>
      </c>
      <c r="BL619" s="1809"/>
      <c r="BN619" s="1806">
        <f t="shared" si="0"/>
        <v>0</v>
      </c>
      <c r="BO619" s="1807"/>
      <c r="BP619" s="1807"/>
      <c r="BQ619" s="1807"/>
      <c r="BR619" s="1808"/>
      <c r="BS619" s="1806">
        <f t="shared" si="1"/>
        <v>0</v>
      </c>
      <c r="BT619" s="1807"/>
      <c r="BU619" s="1807"/>
      <c r="BV619" s="1807"/>
      <c r="BW619" s="1809"/>
      <c r="BX619" s="1806">
        <f t="shared" si="2"/>
        <v>2</v>
      </c>
      <c r="BY619" s="1807"/>
      <c r="BZ619" s="1807"/>
      <c r="CA619" s="1807"/>
      <c r="CB619" s="1809"/>
      <c r="CC619" s="1806">
        <f t="shared" si="3"/>
        <v>0</v>
      </c>
      <c r="CD619" s="1807"/>
      <c r="CE619" s="1807"/>
      <c r="CF619" s="1807"/>
      <c r="CG619" s="1809"/>
      <c r="CH619" s="1806">
        <f t="shared" si="4"/>
        <v>0</v>
      </c>
      <c r="CI619" s="1807"/>
      <c r="CJ619" s="1807"/>
      <c r="CK619" s="1807"/>
      <c r="CL619" s="1809"/>
      <c r="CM619" s="1806">
        <f t="shared" si="5"/>
        <v>0</v>
      </c>
      <c r="CN619" s="1807"/>
      <c r="CO619" s="1807"/>
      <c r="CP619" s="1807"/>
      <c r="CQ619" s="1809"/>
      <c r="CS619" s="2127">
        <f t="shared" si="10"/>
        <v>0</v>
      </c>
      <c r="CT619" s="2128"/>
      <c r="CU619" s="2128"/>
      <c r="CV619" s="2128"/>
      <c r="CW619" s="2129"/>
      <c r="CX619" s="2127">
        <f t="shared" si="11"/>
        <v>0</v>
      </c>
      <c r="CY619" s="2128"/>
      <c r="CZ619" s="2128"/>
      <c r="DA619" s="2128"/>
      <c r="DB619" s="2129"/>
      <c r="DC619" s="2127">
        <f t="shared" si="12"/>
        <v>0</v>
      </c>
      <c r="DD619" s="2128"/>
      <c r="DE619" s="2128"/>
      <c r="DF619" s="2128"/>
      <c r="DG619" s="2129"/>
      <c r="DH619" s="2127">
        <f t="shared" si="13"/>
        <v>0</v>
      </c>
      <c r="DI619" s="2128"/>
      <c r="DJ619" s="2128"/>
      <c r="DK619" s="2128"/>
      <c r="DL619" s="2129"/>
      <c r="DM619" s="2127">
        <f t="shared" si="14"/>
        <v>0</v>
      </c>
      <c r="DN619" s="2128"/>
      <c r="DO619" s="2128"/>
      <c r="DP619" s="2128"/>
      <c r="DQ619" s="2129"/>
      <c r="DR619" s="2127">
        <f t="shared" si="15"/>
        <v>0</v>
      </c>
      <c r="DS619" s="2128"/>
      <c r="DT619" s="2128"/>
      <c r="DU619" s="2128"/>
      <c r="DV619" s="2129"/>
    </row>
    <row r="620" spans="1:126" ht="12.75" customHeight="1">
      <c r="B620" s="16" t="s">
        <v>910</v>
      </c>
      <c r="N620" s="1662" t="s">
        <v>528</v>
      </c>
      <c r="O620" s="1662"/>
      <c r="U620" s="16" t="s">
        <v>910</v>
      </c>
      <c r="AG620" s="1662" t="s">
        <v>528</v>
      </c>
      <c r="AH620" s="1662"/>
      <c r="AL620" s="3"/>
      <c r="AZ620" s="72"/>
      <c r="BA620" s="72"/>
      <c r="BB620" s="72"/>
      <c r="BC620" s="72"/>
      <c r="BD620" s="72"/>
      <c r="BE620" s="1810">
        <f t="shared" si="8"/>
        <v>1</v>
      </c>
      <c r="BF620" s="1811"/>
      <c r="BG620" s="1806">
        <f t="shared" si="6"/>
        <v>2</v>
      </c>
      <c r="BH620" s="1809"/>
      <c r="BI620" s="1810">
        <f t="shared" si="9"/>
        <v>0</v>
      </c>
      <c r="BJ620" s="1811"/>
      <c r="BK620" s="1806">
        <f t="shared" si="7"/>
        <v>0</v>
      </c>
      <c r="BL620" s="1809"/>
      <c r="BN620" s="1806">
        <f t="shared" si="0"/>
        <v>0</v>
      </c>
      <c r="BO620" s="1807"/>
      <c r="BP620" s="1807"/>
      <c r="BQ620" s="1807"/>
      <c r="BR620" s="1808"/>
      <c r="BS620" s="1806">
        <f t="shared" si="1"/>
        <v>0</v>
      </c>
      <c r="BT620" s="1807"/>
      <c r="BU620" s="1807"/>
      <c r="BV620" s="1807"/>
      <c r="BW620" s="1809"/>
      <c r="BX620" s="1806">
        <f t="shared" si="2"/>
        <v>0</v>
      </c>
      <c r="BY620" s="1807"/>
      <c r="BZ620" s="1807"/>
      <c r="CA620" s="1807"/>
      <c r="CB620" s="1809"/>
      <c r="CC620" s="1806">
        <f t="shared" si="3"/>
        <v>0</v>
      </c>
      <c r="CD620" s="1807"/>
      <c r="CE620" s="1807"/>
      <c r="CF620" s="1807"/>
      <c r="CG620" s="1809"/>
      <c r="CH620" s="1806">
        <f t="shared" si="4"/>
        <v>3</v>
      </c>
      <c r="CI620" s="1807"/>
      <c r="CJ620" s="1807"/>
      <c r="CK620" s="1807"/>
      <c r="CL620" s="1809"/>
      <c r="CM620" s="1806">
        <f t="shared" si="5"/>
        <v>0</v>
      </c>
      <c r="CN620" s="1807"/>
      <c r="CO620" s="1807"/>
      <c r="CP620" s="1807"/>
      <c r="CQ620" s="1809"/>
      <c r="CS620" s="2127">
        <f t="shared" si="10"/>
        <v>0</v>
      </c>
      <c r="CT620" s="2128"/>
      <c r="CU620" s="2128"/>
      <c r="CV620" s="2128"/>
      <c r="CW620" s="2129"/>
      <c r="CX620" s="2127">
        <f t="shared" si="11"/>
        <v>0</v>
      </c>
      <c r="CY620" s="2128"/>
      <c r="CZ620" s="2128"/>
      <c r="DA620" s="2128"/>
      <c r="DB620" s="2129"/>
      <c r="DC620" s="2127">
        <f t="shared" si="12"/>
        <v>0</v>
      </c>
      <c r="DD620" s="2128"/>
      <c r="DE620" s="2128"/>
      <c r="DF620" s="2128"/>
      <c r="DG620" s="2129"/>
      <c r="DH620" s="2127">
        <f t="shared" si="13"/>
        <v>0</v>
      </c>
      <c r="DI620" s="2128"/>
      <c r="DJ620" s="2128"/>
      <c r="DK620" s="2128"/>
      <c r="DL620" s="2129"/>
      <c r="DM620" s="2127">
        <f t="shared" si="14"/>
        <v>0</v>
      </c>
      <c r="DN620" s="2128"/>
      <c r="DO620" s="2128"/>
      <c r="DP620" s="2128"/>
      <c r="DQ620" s="2129"/>
      <c r="DR620" s="2127">
        <f t="shared" si="15"/>
        <v>0</v>
      </c>
      <c r="DS620" s="2128"/>
      <c r="DT620" s="2128"/>
      <c r="DU620" s="2128"/>
      <c r="DV620" s="2129"/>
    </row>
    <row r="621" spans="1:126" ht="12.75">
      <c r="AZ621" s="72"/>
      <c r="BA621" s="72"/>
      <c r="BB621" s="72"/>
      <c r="BC621" s="72"/>
      <c r="BD621" s="72"/>
      <c r="BE621" s="1810">
        <f t="shared" si="8"/>
        <v>1</v>
      </c>
      <c r="BF621" s="1811"/>
      <c r="BG621" s="1806">
        <f t="shared" si="6"/>
        <v>3</v>
      </c>
      <c r="BH621" s="1809"/>
      <c r="BI621" s="1810">
        <f t="shared" si="9"/>
        <v>0</v>
      </c>
      <c r="BJ621" s="1811"/>
      <c r="BK621" s="1806">
        <f t="shared" si="7"/>
        <v>0</v>
      </c>
      <c r="BL621" s="1809"/>
      <c r="BN621" s="1806">
        <f t="shared" si="0"/>
        <v>0</v>
      </c>
      <c r="BO621" s="1807"/>
      <c r="BP621" s="1807"/>
      <c r="BQ621" s="1807"/>
      <c r="BR621" s="1808"/>
      <c r="BS621" s="1806">
        <f t="shared" si="1"/>
        <v>2</v>
      </c>
      <c r="BT621" s="1807"/>
      <c r="BU621" s="1807"/>
      <c r="BV621" s="1807"/>
      <c r="BW621" s="1809"/>
      <c r="BX621" s="1806">
        <f t="shared" si="2"/>
        <v>0</v>
      </c>
      <c r="BY621" s="1807"/>
      <c r="BZ621" s="1807"/>
      <c r="CA621" s="1807"/>
      <c r="CB621" s="1809"/>
      <c r="CC621" s="1806">
        <f t="shared" si="3"/>
        <v>0</v>
      </c>
      <c r="CD621" s="1807"/>
      <c r="CE621" s="1807"/>
      <c r="CF621" s="1807"/>
      <c r="CG621" s="1809"/>
      <c r="CH621" s="1806">
        <f t="shared" si="4"/>
        <v>0</v>
      </c>
      <c r="CI621" s="1807"/>
      <c r="CJ621" s="1807"/>
      <c r="CK621" s="1807"/>
      <c r="CL621" s="1809"/>
      <c r="CM621" s="1806">
        <f t="shared" si="5"/>
        <v>0</v>
      </c>
      <c r="CN621" s="1807"/>
      <c r="CO621" s="1807"/>
      <c r="CP621" s="1807"/>
      <c r="CQ621" s="1809"/>
      <c r="CS621" s="2127">
        <f t="shared" si="10"/>
        <v>0</v>
      </c>
      <c r="CT621" s="2128"/>
      <c r="CU621" s="2128"/>
      <c r="CV621" s="2128"/>
      <c r="CW621" s="2129"/>
      <c r="CX621" s="2127">
        <f t="shared" si="11"/>
        <v>0</v>
      </c>
      <c r="CY621" s="2128"/>
      <c r="CZ621" s="2128"/>
      <c r="DA621" s="2128"/>
      <c r="DB621" s="2129"/>
      <c r="DC621" s="2127">
        <f t="shared" si="12"/>
        <v>0</v>
      </c>
      <c r="DD621" s="2128"/>
      <c r="DE621" s="2128"/>
      <c r="DF621" s="2128"/>
      <c r="DG621" s="2129"/>
      <c r="DH621" s="2127">
        <f t="shared" si="13"/>
        <v>0</v>
      </c>
      <c r="DI621" s="2128"/>
      <c r="DJ621" s="2128"/>
      <c r="DK621" s="2128"/>
      <c r="DL621" s="2129"/>
      <c r="DM621" s="2127">
        <f t="shared" si="14"/>
        <v>0</v>
      </c>
      <c r="DN621" s="2128"/>
      <c r="DO621" s="2128"/>
      <c r="DP621" s="2128"/>
      <c r="DQ621" s="2129"/>
      <c r="DR621" s="2127">
        <f t="shared" si="15"/>
        <v>0</v>
      </c>
      <c r="DS621" s="2128"/>
      <c r="DT621" s="2128"/>
      <c r="DU621" s="2128"/>
      <c r="DV621" s="2129"/>
    </row>
    <row r="622" spans="1:126" ht="12.75" customHeight="1">
      <c r="A622" s="1520" t="s">
        <v>137</v>
      </c>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Z622" s="72"/>
      <c r="BA622" s="72"/>
      <c r="BB622" s="72"/>
      <c r="BC622" s="72"/>
      <c r="BD622" s="72"/>
      <c r="BE622" s="1810">
        <f t="shared" si="8"/>
        <v>1</v>
      </c>
      <c r="BF622" s="1811"/>
      <c r="BG622" s="1806">
        <f t="shared" si="6"/>
        <v>2</v>
      </c>
      <c r="BH622" s="1809"/>
      <c r="BI622" s="1810">
        <f t="shared" si="9"/>
        <v>0</v>
      </c>
      <c r="BJ622" s="1811"/>
      <c r="BK622" s="1806">
        <f t="shared" si="7"/>
        <v>0</v>
      </c>
      <c r="BL622" s="1809"/>
      <c r="BN622" s="1806">
        <f t="shared" si="0"/>
        <v>0</v>
      </c>
      <c r="BO622" s="1807"/>
      <c r="BP622" s="1807"/>
      <c r="BQ622" s="1807"/>
      <c r="BR622" s="1808"/>
      <c r="BS622" s="1806">
        <f t="shared" si="1"/>
        <v>0</v>
      </c>
      <c r="BT622" s="1807"/>
      <c r="BU622" s="1807"/>
      <c r="BV622" s="1807"/>
      <c r="BW622" s="1809"/>
      <c r="BX622" s="1806">
        <f t="shared" si="2"/>
        <v>1</v>
      </c>
      <c r="BY622" s="1807"/>
      <c r="BZ622" s="1807"/>
      <c r="CA622" s="1807"/>
      <c r="CB622" s="1809"/>
      <c r="CC622" s="1806">
        <f t="shared" si="3"/>
        <v>0</v>
      </c>
      <c r="CD622" s="1807"/>
      <c r="CE622" s="1807"/>
      <c r="CF622" s="1807"/>
      <c r="CG622" s="1809"/>
      <c r="CH622" s="1806">
        <f t="shared" si="4"/>
        <v>0</v>
      </c>
      <c r="CI622" s="1807"/>
      <c r="CJ622" s="1807"/>
      <c r="CK622" s="1807"/>
      <c r="CL622" s="1809"/>
      <c r="CM622" s="1806">
        <f t="shared" si="5"/>
        <v>0</v>
      </c>
      <c r="CN622" s="1807"/>
      <c r="CO622" s="1807"/>
      <c r="CP622" s="1807"/>
      <c r="CQ622" s="1809"/>
      <c r="CS622" s="2127">
        <f t="shared" si="10"/>
        <v>0</v>
      </c>
      <c r="CT622" s="2128"/>
      <c r="CU622" s="2128"/>
      <c r="CV622" s="2128"/>
      <c r="CW622" s="2129"/>
      <c r="CX622" s="2127">
        <f t="shared" si="11"/>
        <v>0</v>
      </c>
      <c r="CY622" s="2128"/>
      <c r="CZ622" s="2128"/>
      <c r="DA622" s="2128"/>
      <c r="DB622" s="2129"/>
      <c r="DC622" s="2127">
        <f t="shared" si="12"/>
        <v>0</v>
      </c>
      <c r="DD622" s="2128"/>
      <c r="DE622" s="2128"/>
      <c r="DF622" s="2128"/>
      <c r="DG622" s="2129"/>
      <c r="DH622" s="2127">
        <f t="shared" si="13"/>
        <v>0</v>
      </c>
      <c r="DI622" s="2128"/>
      <c r="DJ622" s="2128"/>
      <c r="DK622" s="2128"/>
      <c r="DL622" s="2129"/>
      <c r="DM622" s="2127">
        <f t="shared" si="14"/>
        <v>0</v>
      </c>
      <c r="DN622" s="2128"/>
      <c r="DO622" s="2128"/>
      <c r="DP622" s="2128"/>
      <c r="DQ622" s="2129"/>
      <c r="DR622" s="2127">
        <f t="shared" si="15"/>
        <v>0</v>
      </c>
      <c r="DS622" s="2128"/>
      <c r="DT622" s="2128"/>
      <c r="DU622" s="2128"/>
      <c r="DV622" s="2129"/>
    </row>
    <row r="623" spans="1:126" ht="12.75">
      <c r="A623" s="1520"/>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Z623" s="72"/>
      <c r="BA623" s="72"/>
      <c r="BB623" s="72"/>
      <c r="BC623" s="72"/>
      <c r="BD623" s="72"/>
      <c r="BE623" s="1810">
        <f t="shared" si="8"/>
        <v>1</v>
      </c>
      <c r="BF623" s="1811"/>
      <c r="BG623" s="1806">
        <f t="shared" si="6"/>
        <v>1</v>
      </c>
      <c r="BH623" s="1809"/>
      <c r="BI623" s="1810">
        <f t="shared" si="9"/>
        <v>0</v>
      </c>
      <c r="BJ623" s="1811"/>
      <c r="BK623" s="1806">
        <f t="shared" si="7"/>
        <v>0</v>
      </c>
      <c r="BL623" s="1809"/>
      <c r="BN623" s="1806">
        <f t="shared" si="0"/>
        <v>0</v>
      </c>
      <c r="BO623" s="1807"/>
      <c r="BP623" s="1807"/>
      <c r="BQ623" s="1807"/>
      <c r="BR623" s="1808"/>
      <c r="BS623" s="1806">
        <f t="shared" si="1"/>
        <v>0</v>
      </c>
      <c r="BT623" s="1807"/>
      <c r="BU623" s="1807"/>
      <c r="BV623" s="1807"/>
      <c r="BW623" s="1809"/>
      <c r="BX623" s="1806">
        <f t="shared" si="2"/>
        <v>0</v>
      </c>
      <c r="BY623" s="1807"/>
      <c r="BZ623" s="1807"/>
      <c r="CA623" s="1807"/>
      <c r="CB623" s="1809"/>
      <c r="CC623" s="1806">
        <f t="shared" si="3"/>
        <v>0</v>
      </c>
      <c r="CD623" s="1807"/>
      <c r="CE623" s="1807"/>
      <c r="CF623" s="1807"/>
      <c r="CG623" s="1809"/>
      <c r="CH623" s="1806">
        <f t="shared" si="4"/>
        <v>1</v>
      </c>
      <c r="CI623" s="1807"/>
      <c r="CJ623" s="1807"/>
      <c r="CK623" s="1807"/>
      <c r="CL623" s="1809"/>
      <c r="CM623" s="1806">
        <f t="shared" si="5"/>
        <v>0</v>
      </c>
      <c r="CN623" s="1807"/>
      <c r="CO623" s="1807"/>
      <c r="CP623" s="1807"/>
      <c r="CQ623" s="1809"/>
      <c r="CS623" s="2127">
        <f t="shared" si="10"/>
        <v>0</v>
      </c>
      <c r="CT623" s="2128"/>
      <c r="CU623" s="2128"/>
      <c r="CV623" s="2128"/>
      <c r="CW623" s="2129"/>
      <c r="CX623" s="2127">
        <f t="shared" si="11"/>
        <v>0</v>
      </c>
      <c r="CY623" s="2128"/>
      <c r="CZ623" s="2128"/>
      <c r="DA623" s="2128"/>
      <c r="DB623" s="2129"/>
      <c r="DC623" s="2127">
        <f t="shared" si="12"/>
        <v>0</v>
      </c>
      <c r="DD623" s="2128"/>
      <c r="DE623" s="2128"/>
      <c r="DF623" s="2128"/>
      <c r="DG623" s="2129"/>
      <c r="DH623" s="2127">
        <f t="shared" si="13"/>
        <v>0</v>
      </c>
      <c r="DI623" s="2128"/>
      <c r="DJ623" s="2128"/>
      <c r="DK623" s="2128"/>
      <c r="DL623" s="2129"/>
      <c r="DM623" s="2127">
        <f t="shared" si="14"/>
        <v>0</v>
      </c>
      <c r="DN623" s="2128"/>
      <c r="DO623" s="2128"/>
      <c r="DP623" s="2128"/>
      <c r="DQ623" s="2129"/>
      <c r="DR623" s="2127">
        <f t="shared" si="15"/>
        <v>0</v>
      </c>
      <c r="DS623" s="2128"/>
      <c r="DT623" s="2128"/>
      <c r="DU623" s="2128"/>
      <c r="DV623" s="212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0">
        <f t="shared" si="8"/>
        <v>1</v>
      </c>
      <c r="BF624" s="1811"/>
      <c r="BG624" s="1806">
        <f t="shared" si="6"/>
        <v>1</v>
      </c>
      <c r="BH624" s="1809"/>
      <c r="BI624" s="1810">
        <f t="shared" si="9"/>
        <v>0</v>
      </c>
      <c r="BJ624" s="1811"/>
      <c r="BK624" s="1806">
        <f t="shared" si="7"/>
        <v>0</v>
      </c>
      <c r="BL624" s="1809"/>
      <c r="BN624" s="1806">
        <f t="shared" si="0"/>
        <v>0</v>
      </c>
      <c r="BO624" s="1807"/>
      <c r="BP624" s="1807"/>
      <c r="BQ624" s="1807"/>
      <c r="BR624" s="1808"/>
      <c r="BS624" s="1806">
        <f t="shared" si="1"/>
        <v>0</v>
      </c>
      <c r="BT624" s="1807"/>
      <c r="BU624" s="1807"/>
      <c r="BV624" s="1807"/>
      <c r="BW624" s="1809"/>
      <c r="BX624" s="1806">
        <f t="shared" si="2"/>
        <v>5</v>
      </c>
      <c r="BY624" s="1807"/>
      <c r="BZ624" s="1807"/>
      <c r="CA624" s="1807"/>
      <c r="CB624" s="1809"/>
      <c r="CC624" s="1806">
        <f t="shared" si="3"/>
        <v>0</v>
      </c>
      <c r="CD624" s="1807"/>
      <c r="CE624" s="1807"/>
      <c r="CF624" s="1807"/>
      <c r="CG624" s="1809"/>
      <c r="CH624" s="1806">
        <f t="shared" si="4"/>
        <v>0</v>
      </c>
      <c r="CI624" s="1807"/>
      <c r="CJ624" s="1807"/>
      <c r="CK624" s="1807"/>
      <c r="CL624" s="1809"/>
      <c r="CM624" s="1806">
        <f t="shared" si="5"/>
        <v>0</v>
      </c>
      <c r="CN624" s="1807"/>
      <c r="CO624" s="1807"/>
      <c r="CP624" s="1807"/>
      <c r="CQ624" s="1809"/>
      <c r="CS624" s="2127">
        <f t="shared" si="10"/>
        <v>0</v>
      </c>
      <c r="CT624" s="2128"/>
      <c r="CU624" s="2128"/>
      <c r="CV624" s="2128"/>
      <c r="CW624" s="2129"/>
      <c r="CX624" s="2127">
        <f t="shared" si="11"/>
        <v>0</v>
      </c>
      <c r="CY624" s="2128"/>
      <c r="CZ624" s="2128"/>
      <c r="DA624" s="2128"/>
      <c r="DB624" s="2129"/>
      <c r="DC624" s="2127">
        <f t="shared" si="12"/>
        <v>0</v>
      </c>
      <c r="DD624" s="2128"/>
      <c r="DE624" s="2128"/>
      <c r="DF624" s="2128"/>
      <c r="DG624" s="2129"/>
      <c r="DH624" s="2127">
        <f t="shared" si="13"/>
        <v>0</v>
      </c>
      <c r="DI624" s="2128"/>
      <c r="DJ624" s="2128"/>
      <c r="DK624" s="2128"/>
      <c r="DL624" s="2129"/>
      <c r="DM624" s="2127">
        <f t="shared" si="14"/>
        <v>0</v>
      </c>
      <c r="DN624" s="2128"/>
      <c r="DO624" s="2128"/>
      <c r="DP624" s="2128"/>
      <c r="DQ624" s="2129"/>
      <c r="DR624" s="2127">
        <f t="shared" si="15"/>
        <v>0</v>
      </c>
      <c r="DS624" s="2128"/>
      <c r="DT624" s="2128"/>
      <c r="DU624" s="2128"/>
      <c r="DV624" s="2129"/>
    </row>
    <row r="625" spans="1:126" ht="12.75">
      <c r="A625" s="63" t="s">
        <v>715</v>
      </c>
      <c r="B625" s="63"/>
      <c r="C625" s="63" t="s">
        <v>911</v>
      </c>
      <c r="AM625" s="50"/>
      <c r="AN625" s="50"/>
      <c r="AO625" s="50"/>
      <c r="AP625" s="50"/>
      <c r="AQ625" s="50"/>
      <c r="AR625" s="50"/>
      <c r="AS625" s="50"/>
      <c r="AZ625" s="72"/>
      <c r="BA625" s="72"/>
      <c r="BB625" s="72"/>
      <c r="BC625" s="72"/>
      <c r="BD625" s="72"/>
      <c r="BE625" s="1810">
        <f t="shared" si="8"/>
        <v>0</v>
      </c>
      <c r="BF625" s="1811"/>
      <c r="BG625" s="1806">
        <f t="shared" si="6"/>
        <v>0</v>
      </c>
      <c r="BH625" s="1809"/>
      <c r="BI625" s="1810">
        <f t="shared" si="9"/>
        <v>0</v>
      </c>
      <c r="BJ625" s="1811"/>
      <c r="BK625" s="1806">
        <f t="shared" si="7"/>
        <v>0</v>
      </c>
      <c r="BL625" s="1809"/>
      <c r="BN625" s="1806">
        <f t="shared" si="0"/>
        <v>0</v>
      </c>
      <c r="BO625" s="1807"/>
      <c r="BP625" s="1807"/>
      <c r="BQ625" s="1807"/>
      <c r="BR625" s="1808"/>
      <c r="BS625" s="1806">
        <f t="shared" si="1"/>
        <v>0</v>
      </c>
      <c r="BT625" s="1807"/>
      <c r="BU625" s="1807"/>
      <c r="BV625" s="1807"/>
      <c r="BW625" s="1809"/>
      <c r="BX625" s="1806">
        <f t="shared" si="2"/>
        <v>0</v>
      </c>
      <c r="BY625" s="1807"/>
      <c r="BZ625" s="1807"/>
      <c r="CA625" s="1807"/>
      <c r="CB625" s="1809"/>
      <c r="CC625" s="1806">
        <f t="shared" si="3"/>
        <v>3</v>
      </c>
      <c r="CD625" s="1807"/>
      <c r="CE625" s="1807"/>
      <c r="CF625" s="1807"/>
      <c r="CG625" s="1809"/>
      <c r="CH625" s="1806">
        <f t="shared" si="4"/>
        <v>0</v>
      </c>
      <c r="CI625" s="1807"/>
      <c r="CJ625" s="1807"/>
      <c r="CK625" s="1807"/>
      <c r="CL625" s="1809"/>
      <c r="CM625" s="1806">
        <f t="shared" si="5"/>
        <v>0</v>
      </c>
      <c r="CN625" s="1807"/>
      <c r="CO625" s="1807"/>
      <c r="CP625" s="1807"/>
      <c r="CQ625" s="1809"/>
      <c r="CS625" s="2127">
        <f t="shared" si="10"/>
        <v>0</v>
      </c>
      <c r="CT625" s="2128"/>
      <c r="CU625" s="2128"/>
      <c r="CV625" s="2128"/>
      <c r="CW625" s="2129"/>
      <c r="CX625" s="2127">
        <f t="shared" si="11"/>
        <v>0</v>
      </c>
      <c r="CY625" s="2128"/>
      <c r="CZ625" s="2128"/>
      <c r="DA625" s="2128"/>
      <c r="DB625" s="2129"/>
      <c r="DC625" s="2127">
        <f t="shared" si="12"/>
        <v>0</v>
      </c>
      <c r="DD625" s="2128"/>
      <c r="DE625" s="2128"/>
      <c r="DF625" s="2128"/>
      <c r="DG625" s="2129"/>
      <c r="DH625" s="2127">
        <f t="shared" si="13"/>
        <v>0</v>
      </c>
      <c r="DI625" s="2128"/>
      <c r="DJ625" s="2128"/>
      <c r="DK625" s="2128"/>
      <c r="DL625" s="2129"/>
      <c r="DM625" s="2127">
        <f t="shared" si="14"/>
        <v>0</v>
      </c>
      <c r="DN625" s="2128"/>
      <c r="DO625" s="2128"/>
      <c r="DP625" s="2128"/>
      <c r="DQ625" s="2129"/>
      <c r="DR625" s="2127">
        <f t="shared" si="15"/>
        <v>0</v>
      </c>
      <c r="DS625" s="2128"/>
      <c r="DT625" s="2128"/>
      <c r="DU625" s="2128"/>
      <c r="DV625" s="2129"/>
    </row>
    <row r="626" spans="1:126" ht="12.75">
      <c r="A626" s="63"/>
      <c r="B626" s="63"/>
      <c r="C626" s="63"/>
      <c r="AM626" s="50"/>
      <c r="AN626" s="50"/>
      <c r="AO626" s="50"/>
      <c r="AP626" s="50"/>
      <c r="AQ626" s="50"/>
      <c r="AR626" s="50"/>
      <c r="AS626" s="50"/>
      <c r="AZ626" s="72"/>
      <c r="BA626" s="72"/>
      <c r="BB626" s="72"/>
      <c r="BC626" s="72"/>
      <c r="BD626" s="72"/>
      <c r="BE626" s="1810">
        <f t="shared" si="8"/>
        <v>0</v>
      </c>
      <c r="BF626" s="1811"/>
      <c r="BG626" s="1806">
        <f t="shared" si="6"/>
        <v>0</v>
      </c>
      <c r="BH626" s="1809"/>
      <c r="BI626" s="1810">
        <f t="shared" si="9"/>
        <v>0</v>
      </c>
      <c r="BJ626" s="1811"/>
      <c r="BK626" s="1806">
        <f t="shared" si="7"/>
        <v>0</v>
      </c>
      <c r="BL626" s="1809"/>
      <c r="BN626" s="1806">
        <f t="shared" si="0"/>
        <v>0</v>
      </c>
      <c r="BO626" s="1807"/>
      <c r="BP626" s="1807"/>
      <c r="BQ626" s="1807"/>
      <c r="BR626" s="1808"/>
      <c r="BS626" s="1806">
        <f t="shared" si="1"/>
        <v>0</v>
      </c>
      <c r="BT626" s="1807"/>
      <c r="BU626" s="1807"/>
      <c r="BV626" s="1807"/>
      <c r="BW626" s="1809"/>
      <c r="BX626" s="1806">
        <f t="shared" si="2"/>
        <v>8</v>
      </c>
      <c r="BY626" s="1807"/>
      <c r="BZ626" s="1807"/>
      <c r="CA626" s="1807"/>
      <c r="CB626" s="1809"/>
      <c r="CC626" s="1806">
        <f t="shared" si="3"/>
        <v>0</v>
      </c>
      <c r="CD626" s="1807"/>
      <c r="CE626" s="1807"/>
      <c r="CF626" s="1807"/>
      <c r="CG626" s="1809"/>
      <c r="CH626" s="1806">
        <f t="shared" si="4"/>
        <v>0</v>
      </c>
      <c r="CI626" s="1807"/>
      <c r="CJ626" s="1807"/>
      <c r="CK626" s="1807"/>
      <c r="CL626" s="1809"/>
      <c r="CM626" s="1806">
        <f t="shared" si="5"/>
        <v>0</v>
      </c>
      <c r="CN626" s="1807"/>
      <c r="CO626" s="1807"/>
      <c r="CP626" s="1807"/>
      <c r="CQ626" s="1809"/>
      <c r="CS626" s="2127">
        <f t="shared" si="10"/>
        <v>0</v>
      </c>
      <c r="CT626" s="2128"/>
      <c r="CU626" s="2128"/>
      <c r="CV626" s="2128"/>
      <c r="CW626" s="2129"/>
      <c r="CX626" s="2127">
        <f t="shared" si="11"/>
        <v>0</v>
      </c>
      <c r="CY626" s="2128"/>
      <c r="CZ626" s="2128"/>
      <c r="DA626" s="2128"/>
      <c r="DB626" s="2129"/>
      <c r="DC626" s="2127">
        <f t="shared" si="12"/>
        <v>0</v>
      </c>
      <c r="DD626" s="2128"/>
      <c r="DE626" s="2128"/>
      <c r="DF626" s="2128"/>
      <c r="DG626" s="2129"/>
      <c r="DH626" s="2127">
        <f t="shared" si="13"/>
        <v>0</v>
      </c>
      <c r="DI626" s="2128"/>
      <c r="DJ626" s="2128"/>
      <c r="DK626" s="2128"/>
      <c r="DL626" s="2129"/>
      <c r="DM626" s="2127">
        <f t="shared" si="14"/>
        <v>0</v>
      </c>
      <c r="DN626" s="2128"/>
      <c r="DO626" s="2128"/>
      <c r="DP626" s="2128"/>
      <c r="DQ626" s="2129"/>
      <c r="DR626" s="2127">
        <f t="shared" si="15"/>
        <v>0</v>
      </c>
      <c r="DS626" s="2128"/>
      <c r="DT626" s="2128"/>
      <c r="DU626" s="2128"/>
      <c r="DV626" s="2129"/>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0">
        <f t="shared" si="8"/>
        <v>0</v>
      </c>
      <c r="BF627" s="1811"/>
      <c r="BG627" s="1806">
        <f t="shared" si="6"/>
        <v>0</v>
      </c>
      <c r="BH627" s="1809"/>
      <c r="BI627" s="1810">
        <f t="shared" si="9"/>
        <v>0</v>
      </c>
      <c r="BJ627" s="1811"/>
      <c r="BK627" s="1806">
        <f t="shared" si="7"/>
        <v>0</v>
      </c>
      <c r="BL627" s="1809"/>
      <c r="BN627" s="1810">
        <f>SUM(BN602:BR626)</f>
        <v>0</v>
      </c>
      <c r="BO627" s="2132"/>
      <c r="BP627" s="2132"/>
      <c r="BQ627" s="2132"/>
      <c r="BR627" s="1811"/>
      <c r="BS627" s="1810">
        <f>SUM(BS602:BW626)</f>
        <v>8</v>
      </c>
      <c r="BT627" s="2132"/>
      <c r="BU627" s="2132"/>
      <c r="BV627" s="2132"/>
      <c r="BW627" s="1811"/>
      <c r="BX627" s="1810">
        <f>SUM(BX602:CB626)</f>
        <v>30</v>
      </c>
      <c r="BY627" s="2132"/>
      <c r="BZ627" s="2132"/>
      <c r="CA627" s="2132"/>
      <c r="CB627" s="1811"/>
      <c r="CC627" s="1810">
        <f>SUM(CC602:CG626)</f>
        <v>23</v>
      </c>
      <c r="CD627" s="2132"/>
      <c r="CE627" s="2132"/>
      <c r="CF627" s="2132"/>
      <c r="CG627" s="1811"/>
      <c r="CH627" s="1810">
        <f>SUM(CH602:CL626)</f>
        <v>6</v>
      </c>
      <c r="CI627" s="2132"/>
      <c r="CJ627" s="2132"/>
      <c r="CK627" s="2132"/>
      <c r="CL627" s="1811"/>
      <c r="CM627" s="1810">
        <f>SUM(CM602:CQ626)</f>
        <v>0</v>
      </c>
      <c r="CN627" s="2132"/>
      <c r="CO627" s="2132"/>
      <c r="CP627" s="2132"/>
      <c r="CQ627" s="1811"/>
      <c r="CS627" s="2127">
        <f t="shared" si="10"/>
        <v>0</v>
      </c>
      <c r="CT627" s="2128"/>
      <c r="CU627" s="2128"/>
      <c r="CV627" s="2128"/>
      <c r="CW627" s="2129"/>
      <c r="CX627" s="2127">
        <f t="shared" si="11"/>
        <v>0</v>
      </c>
      <c r="CY627" s="2128"/>
      <c r="CZ627" s="2128"/>
      <c r="DA627" s="2128"/>
      <c r="DB627" s="2129"/>
      <c r="DC627" s="2127">
        <f t="shared" si="12"/>
        <v>0</v>
      </c>
      <c r="DD627" s="2128"/>
      <c r="DE627" s="2128"/>
      <c r="DF627" s="2128"/>
      <c r="DG627" s="2129"/>
      <c r="DH627" s="2127">
        <f t="shared" si="13"/>
        <v>0</v>
      </c>
      <c r="DI627" s="2128"/>
      <c r="DJ627" s="2128"/>
      <c r="DK627" s="2128"/>
      <c r="DL627" s="2129"/>
      <c r="DM627" s="2127">
        <f t="shared" si="14"/>
        <v>0</v>
      </c>
      <c r="DN627" s="2128"/>
      <c r="DO627" s="2128"/>
      <c r="DP627" s="2128"/>
      <c r="DQ627" s="2129"/>
      <c r="DR627" s="2127">
        <f t="shared" si="15"/>
        <v>0</v>
      </c>
      <c r="DS627" s="2128"/>
      <c r="DT627" s="2128"/>
      <c r="DU627" s="2128"/>
      <c r="DV627" s="2129"/>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0">
        <f>SUM(BG603:BH627)</f>
        <v>41</v>
      </c>
      <c r="BH628" s="1811"/>
      <c r="BI628" s="72"/>
      <c r="BJ628" s="72"/>
      <c r="BK628" s="1810">
        <f>SUM(BK603:BL627)</f>
        <v>10</v>
      </c>
      <c r="BL628" s="1811"/>
      <c r="BN628" s="72" t="s">
        <v>1888</v>
      </c>
      <c r="BO628" s="72"/>
      <c r="BP628" s="72"/>
      <c r="BQ628" s="72"/>
      <c r="BR628" s="714">
        <f>BN627*1</f>
        <v>0</v>
      </c>
      <c r="BS628" s="72"/>
      <c r="BT628" s="72"/>
      <c r="BU628" s="72"/>
      <c r="BV628" s="72"/>
      <c r="BW628" s="714">
        <f>BS627*1</f>
        <v>8</v>
      </c>
      <c r="BX628" s="72"/>
      <c r="BY628" s="72"/>
      <c r="BZ628" s="72"/>
      <c r="CA628" s="72"/>
      <c r="CB628" s="714">
        <f>BX627*2</f>
        <v>60</v>
      </c>
      <c r="CC628" s="72"/>
      <c r="CD628" s="72"/>
      <c r="CE628" s="72"/>
      <c r="CF628" s="72"/>
      <c r="CG628" s="714">
        <f>CC627*3</f>
        <v>69</v>
      </c>
      <c r="CH628" s="72"/>
      <c r="CI628" s="72"/>
      <c r="CJ628" s="72"/>
      <c r="CK628" s="72"/>
      <c r="CL628" s="714">
        <f>CH627*4</f>
        <v>24</v>
      </c>
      <c r="CM628" s="72"/>
      <c r="CN628" s="72"/>
      <c r="CO628" s="72"/>
      <c r="CP628" s="72"/>
      <c r="CQ628" s="713">
        <f>CM627*5</f>
        <v>0</v>
      </c>
      <c r="CS628" s="1810">
        <f>SUM(CS603:CW627)</f>
        <v>0</v>
      </c>
      <c r="CT628" s="2132"/>
      <c r="CU628" s="2132"/>
      <c r="CV628" s="2132"/>
      <c r="CW628" s="1811"/>
      <c r="CX628" s="1810">
        <f>SUM(CX603:DB627)</f>
        <v>1</v>
      </c>
      <c r="CY628" s="2132"/>
      <c r="CZ628" s="2132"/>
      <c r="DA628" s="2132"/>
      <c r="DB628" s="1811"/>
      <c r="DC628" s="1810">
        <f>SUM(DC603:DG627)</f>
        <v>4</v>
      </c>
      <c r="DD628" s="2132"/>
      <c r="DE628" s="2132"/>
      <c r="DF628" s="2132"/>
      <c r="DG628" s="1811"/>
      <c r="DH628" s="1810">
        <f>SUM(DH603:DL627)</f>
        <v>4</v>
      </c>
      <c r="DI628" s="2132"/>
      <c r="DJ628" s="2132"/>
      <c r="DK628" s="2132"/>
      <c r="DL628" s="1811"/>
      <c r="DM628" s="1810">
        <f>SUM(DM603:DQ627)</f>
        <v>1</v>
      </c>
      <c r="DN628" s="2132"/>
      <c r="DO628" s="2132"/>
      <c r="DP628" s="2132"/>
      <c r="DQ628" s="1811"/>
      <c r="DR628" s="1810">
        <f>SUM(DR603:DV627)</f>
        <v>0</v>
      </c>
      <c r="DS628" s="2132"/>
      <c r="DT628" s="2132"/>
      <c r="DU628" s="2132"/>
      <c r="DV628" s="1811"/>
    </row>
    <row r="629" spans="1:126" ht="13.5" customHeight="1" thickBot="1">
      <c r="A629" s="1342"/>
      <c r="B629" s="2062" t="s">
        <v>802</v>
      </c>
      <c r="C629" s="2063"/>
      <c r="D629" s="2063"/>
      <c r="E629" s="2063"/>
      <c r="F629" s="2063"/>
      <c r="G629" s="2063"/>
      <c r="H629" s="2063"/>
      <c r="I629" s="2063"/>
      <c r="J629" s="2063"/>
      <c r="K629" s="2063"/>
      <c r="L629" s="2063"/>
      <c r="M629" s="2063"/>
      <c r="N629" s="2064"/>
      <c r="O629" s="1673" t="s">
        <v>486</v>
      </c>
      <c r="P629" s="1674"/>
      <c r="Q629" s="1675"/>
      <c r="R629" s="1673" t="s">
        <v>2204</v>
      </c>
      <c r="S629" s="1674"/>
      <c r="T629" s="1675"/>
      <c r="U629" s="2035" t="s">
        <v>803</v>
      </c>
      <c r="V629" s="2035"/>
      <c r="W629" s="2036"/>
      <c r="X629" s="1673" t="s">
        <v>2205</v>
      </c>
      <c r="Y629" s="1674"/>
      <c r="Z629" s="1674"/>
      <c r="AA629" s="1674"/>
      <c r="AB629" s="1675"/>
      <c r="AC629" s="2041" t="s">
        <v>2206</v>
      </c>
      <c r="AD629" s="2042"/>
      <c r="AE629" s="2043"/>
      <c r="AF629" s="1673" t="s">
        <v>2207</v>
      </c>
      <c r="AG629" s="1674"/>
      <c r="AH629" s="1674"/>
      <c r="AI629" s="1674"/>
      <c r="AJ629" s="1675"/>
      <c r="AK629" s="2050" t="s">
        <v>2208</v>
      </c>
      <c r="AL629" s="2051"/>
      <c r="AM629" s="2051"/>
      <c r="AN629" s="2052"/>
      <c r="AO629" s="2034" t="s">
        <v>804</v>
      </c>
      <c r="AP629" s="2034"/>
      <c r="AQ629" s="2034"/>
      <c r="AR629" s="2034"/>
      <c r="AS629" s="2034"/>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1889</v>
      </c>
      <c r="CQ629" s="715">
        <f>BR628+BW628+CB628+CG628+CL628+CQ628</f>
        <v>161</v>
      </c>
      <c r="CR629" s="72"/>
      <c r="CS629" s="72"/>
    </row>
    <row r="630" spans="1:126" ht="12.75">
      <c r="A630" s="1342"/>
      <c r="B630" s="2065"/>
      <c r="C630" s="1946"/>
      <c r="D630" s="1946"/>
      <c r="E630" s="1946"/>
      <c r="F630" s="1946"/>
      <c r="G630" s="1946"/>
      <c r="H630" s="1946"/>
      <c r="I630" s="1946"/>
      <c r="J630" s="1946"/>
      <c r="K630" s="1946"/>
      <c r="L630" s="1946"/>
      <c r="M630" s="1946"/>
      <c r="N630" s="2066"/>
      <c r="O630" s="1676"/>
      <c r="P630" s="1677"/>
      <c r="Q630" s="1678"/>
      <c r="R630" s="1676"/>
      <c r="S630" s="1677"/>
      <c r="T630" s="1678"/>
      <c r="U630" s="2037"/>
      <c r="V630" s="2037"/>
      <c r="W630" s="2038"/>
      <c r="X630" s="1676"/>
      <c r="Y630" s="1677"/>
      <c r="Z630" s="1677"/>
      <c r="AA630" s="1677"/>
      <c r="AB630" s="1678"/>
      <c r="AC630" s="2044"/>
      <c r="AD630" s="2045"/>
      <c r="AE630" s="2046"/>
      <c r="AF630" s="1676"/>
      <c r="AG630" s="1677"/>
      <c r="AH630" s="1677"/>
      <c r="AI630" s="1677"/>
      <c r="AJ630" s="1678"/>
      <c r="AK630" s="2053"/>
      <c r="AL630" s="2054"/>
      <c r="AM630" s="2054"/>
      <c r="AN630" s="2055"/>
      <c r="AO630" s="2034"/>
      <c r="AP630" s="2034"/>
      <c r="AQ630" s="2034"/>
      <c r="AR630" s="2034"/>
      <c r="AS630" s="2034"/>
      <c r="AT630" s="72"/>
      <c r="AU630" s="72"/>
      <c r="AV630" s="72"/>
      <c r="AW630" s="72"/>
      <c r="AX630" s="72"/>
      <c r="AY630" s="72"/>
      <c r="AZ630" s="72"/>
      <c r="BN630" s="1806">
        <f>IF(J752="SRO/Studio",O752,0)</f>
        <v>0</v>
      </c>
      <c r="BO630" s="1807"/>
      <c r="BP630" s="1807"/>
      <c r="BQ630" s="1807"/>
      <c r="BR630" s="1809"/>
      <c r="BS630" s="1806">
        <f>IF(J752="1 Bedroom",O752,0)</f>
        <v>0</v>
      </c>
      <c r="BT630" s="1807"/>
      <c r="BU630" s="1807"/>
      <c r="BV630" s="1807"/>
      <c r="BW630" s="1809"/>
      <c r="BX630" s="1806">
        <f>IF(J752="2 Bedrooms",O752,0)</f>
        <v>0</v>
      </c>
      <c r="BY630" s="1807"/>
      <c r="BZ630" s="1807"/>
      <c r="CA630" s="1807"/>
      <c r="CB630" s="1809"/>
      <c r="CC630" s="1806">
        <f>IF(J752="3 Bedrooms",O752,0)</f>
        <v>1</v>
      </c>
      <c r="CD630" s="1807"/>
      <c r="CE630" s="1807"/>
      <c r="CF630" s="1807"/>
      <c r="CG630" s="1809"/>
      <c r="CH630" s="1806">
        <f>IF(J752="4 Bedrooms",O752,0)</f>
        <v>0</v>
      </c>
      <c r="CI630" s="1807"/>
      <c r="CJ630" s="1807"/>
      <c r="CK630" s="1807"/>
      <c r="CL630" s="1809"/>
      <c r="CM630" s="2130">
        <f>IF(J752="5 Bedrooms",O752,0)</f>
        <v>0</v>
      </c>
      <c r="CN630" s="2131"/>
      <c r="CO630" s="2131"/>
      <c r="CP630" s="2131"/>
      <c r="CQ630" s="1808"/>
      <c r="CR630" s="72"/>
      <c r="CS630" s="72"/>
    </row>
    <row r="631" spans="1:126" ht="12.75" customHeight="1">
      <c r="A631" s="1342"/>
      <c r="B631" s="2067"/>
      <c r="C631" s="1946"/>
      <c r="D631" s="1946"/>
      <c r="E631" s="1946"/>
      <c r="F631" s="1946"/>
      <c r="G631" s="1946"/>
      <c r="H631" s="1946"/>
      <c r="I631" s="1946"/>
      <c r="J631" s="1946"/>
      <c r="K631" s="1946"/>
      <c r="L631" s="1946"/>
      <c r="M631" s="1946"/>
      <c r="N631" s="2066"/>
      <c r="O631" s="1679"/>
      <c r="P631" s="1680"/>
      <c r="Q631" s="1681"/>
      <c r="R631" s="1679"/>
      <c r="S631" s="1680"/>
      <c r="T631" s="1681"/>
      <c r="U631" s="2039"/>
      <c r="V631" s="2039"/>
      <c r="W631" s="2040"/>
      <c r="X631" s="1679"/>
      <c r="Y631" s="1680"/>
      <c r="Z631" s="1680"/>
      <c r="AA631" s="1680"/>
      <c r="AB631" s="1681"/>
      <c r="AC631" s="2047"/>
      <c r="AD631" s="2048"/>
      <c r="AE631" s="2049"/>
      <c r="AF631" s="1679"/>
      <c r="AG631" s="1680"/>
      <c r="AH631" s="1680"/>
      <c r="AI631" s="1680"/>
      <c r="AJ631" s="1681"/>
      <c r="AK631" s="2056"/>
      <c r="AL631" s="2057"/>
      <c r="AM631" s="2057"/>
      <c r="AN631" s="2058"/>
      <c r="AO631" s="2034"/>
      <c r="AP631" s="2034"/>
      <c r="AQ631" s="2034"/>
      <c r="AR631" s="2034"/>
      <c r="AS631" s="2034"/>
      <c r="AT631" s="75"/>
      <c r="AU631" s="75"/>
      <c r="AV631" s="75"/>
      <c r="AW631" s="75"/>
      <c r="AX631" s="75"/>
      <c r="AY631" s="75"/>
      <c r="AZ631" s="75"/>
      <c r="BN631" s="1806">
        <f>IF(J753="SRO/Studio",O753,0)</f>
        <v>0</v>
      </c>
      <c r="BO631" s="1807"/>
      <c r="BP631" s="1807"/>
      <c r="BQ631" s="1807"/>
      <c r="BR631" s="1809"/>
      <c r="BS631" s="1806">
        <f>IF(J753="1 Bedroom",O753,0)</f>
        <v>0</v>
      </c>
      <c r="BT631" s="1807"/>
      <c r="BU631" s="1807"/>
      <c r="BV631" s="1807"/>
      <c r="BW631" s="1809"/>
      <c r="BX631" s="1806">
        <f>IF(J753="2 Bedrooms",O753,0)</f>
        <v>0</v>
      </c>
      <c r="BY631" s="1807"/>
      <c r="BZ631" s="1807"/>
      <c r="CA631" s="1807"/>
      <c r="CB631" s="1809"/>
      <c r="CC631" s="1806">
        <f>IF(J753="3 Bedrooms",O753,0)</f>
        <v>0</v>
      </c>
      <c r="CD631" s="1807"/>
      <c r="CE631" s="1807"/>
      <c r="CF631" s="1807"/>
      <c r="CG631" s="1809"/>
      <c r="CH631" s="1806">
        <f>IF(J753="4 Bedrooms",O753,0)</f>
        <v>0</v>
      </c>
      <c r="CI631" s="1807"/>
      <c r="CJ631" s="1807"/>
      <c r="CK631" s="1807"/>
      <c r="CL631" s="1809"/>
      <c r="CM631" s="2130">
        <f>IF(J753="5 Bedrooms",O753,0)</f>
        <v>0</v>
      </c>
      <c r="CN631" s="2131"/>
      <c r="CO631" s="2131"/>
      <c r="CP631" s="2131"/>
      <c r="CQ631" s="1808"/>
      <c r="CR631" s="72"/>
      <c r="CS631" s="72"/>
    </row>
    <row r="632" spans="1:126" ht="12.75" customHeight="1">
      <c r="B632" s="97" t="s">
        <v>983</v>
      </c>
      <c r="C632" s="1656" t="s">
        <v>2510</v>
      </c>
      <c r="D632" s="1656"/>
      <c r="E632" s="1656"/>
      <c r="F632" s="1656"/>
      <c r="G632" s="1656"/>
      <c r="H632" s="1656"/>
      <c r="I632" s="1656"/>
      <c r="J632" s="1656"/>
      <c r="K632" s="1656"/>
      <c r="L632" s="1656"/>
      <c r="M632" s="1656"/>
      <c r="N632" s="2016"/>
      <c r="O632" s="2031">
        <f>17*12</f>
        <v>204</v>
      </c>
      <c r="P632" s="2032"/>
      <c r="Q632" s="2033"/>
      <c r="R632" s="1952">
        <v>420</v>
      </c>
      <c r="S632" s="1836"/>
      <c r="T632" s="1953"/>
      <c r="U632" s="1954">
        <v>5.96E-2</v>
      </c>
      <c r="V632" s="1955"/>
      <c r="W632" s="1956"/>
      <c r="X632" s="1685" t="s">
        <v>2210</v>
      </c>
      <c r="Y632" s="1957"/>
      <c r="Z632" s="1957"/>
      <c r="AA632" s="1957"/>
      <c r="AB632" s="1958"/>
      <c r="AC632" s="1950">
        <v>1</v>
      </c>
      <c r="AD632" s="1664"/>
      <c r="AE632" s="1951"/>
      <c r="AF632" s="1721">
        <f>-PMT(U632/12,R632,AO632,0)*12</f>
        <v>276216.52286661044</v>
      </c>
      <c r="AG632" s="1722"/>
      <c r="AH632" s="1722"/>
      <c r="AI632" s="1722"/>
      <c r="AJ632" s="1723"/>
      <c r="AK632" s="2028"/>
      <c r="AL632" s="2029"/>
      <c r="AM632" s="2029"/>
      <c r="AN632" s="2030"/>
      <c r="AO632" s="1746">
        <v>4056000</v>
      </c>
      <c r="AP632" s="1746"/>
      <c r="AQ632" s="1746"/>
      <c r="AR632" s="1746"/>
      <c r="AS632" s="1746"/>
      <c r="AU632" s="75"/>
      <c r="AV632" s="75"/>
      <c r="AW632" s="75"/>
      <c r="AX632" s="75"/>
      <c r="AY632" s="75"/>
      <c r="BA632" s="72" t="s">
        <v>2190</v>
      </c>
      <c r="BC632" s="75"/>
      <c r="BD632" s="75"/>
      <c r="BN632" s="1806">
        <f>IF(J754="SRO/Studio",O754,0)</f>
        <v>0</v>
      </c>
      <c r="BO632" s="1807"/>
      <c r="BP632" s="1807"/>
      <c r="BQ632" s="1807"/>
      <c r="BR632" s="1809"/>
      <c r="BS632" s="1806">
        <f>IF(J754="1 Bedroom",O754,0)</f>
        <v>0</v>
      </c>
      <c r="BT632" s="1807"/>
      <c r="BU632" s="1807"/>
      <c r="BV632" s="1807"/>
      <c r="BW632" s="1809"/>
      <c r="BX632" s="1806">
        <f>IF(J754="2 Bedrooms",O754,0)</f>
        <v>0</v>
      </c>
      <c r="BY632" s="1807"/>
      <c r="BZ632" s="1807"/>
      <c r="CA632" s="1807"/>
      <c r="CB632" s="1809"/>
      <c r="CC632" s="1806">
        <f>IF(J754="3 Bedrooms",O754,0)</f>
        <v>0</v>
      </c>
      <c r="CD632" s="1807"/>
      <c r="CE632" s="1807"/>
      <c r="CF632" s="1807"/>
      <c r="CG632" s="1809"/>
      <c r="CH632" s="1806">
        <f>IF(J754="4 Bedrooms",O754,0)</f>
        <v>0</v>
      </c>
      <c r="CI632" s="1807"/>
      <c r="CJ632" s="1807"/>
      <c r="CK632" s="1807"/>
      <c r="CL632" s="1809"/>
      <c r="CM632" s="2130">
        <f>IF(J754="5 Bedrooms",O754,0)</f>
        <v>0</v>
      </c>
      <c r="CN632" s="2131"/>
      <c r="CO632" s="2131"/>
      <c r="CP632" s="2131"/>
      <c r="CQ632" s="1808"/>
      <c r="CR632" s="72"/>
      <c r="CS632" s="72"/>
    </row>
    <row r="633" spans="1:126" ht="12.75">
      <c r="B633" s="98" t="s">
        <v>984</v>
      </c>
      <c r="C633" s="1656" t="s">
        <v>2438</v>
      </c>
      <c r="D633" s="1656"/>
      <c r="E633" s="1656"/>
      <c r="F633" s="1656"/>
      <c r="G633" s="1656"/>
      <c r="H633" s="1656"/>
      <c r="I633" s="1656"/>
      <c r="J633" s="1656"/>
      <c r="K633" s="1656"/>
      <c r="L633" s="1656"/>
      <c r="M633" s="1656"/>
      <c r="N633" s="2016"/>
      <c r="O633" s="2031">
        <f>55*12</f>
        <v>660</v>
      </c>
      <c r="P633" s="2032"/>
      <c r="Q633" s="2033"/>
      <c r="R633" s="1952">
        <v>660</v>
      </c>
      <c r="S633" s="1836"/>
      <c r="T633" s="1953"/>
      <c r="U633" s="1954">
        <v>0.03</v>
      </c>
      <c r="V633" s="1955"/>
      <c r="W633" s="1956"/>
      <c r="X633" s="1685" t="s">
        <v>856</v>
      </c>
      <c r="Y633" s="1957"/>
      <c r="Z633" s="1957"/>
      <c r="AA633" s="1957"/>
      <c r="AB633" s="1958"/>
      <c r="AC633" s="1950">
        <v>2</v>
      </c>
      <c r="AD633" s="1664"/>
      <c r="AE633" s="1951"/>
      <c r="AF633" s="1721">
        <f>0.42%*AO633</f>
        <v>21000</v>
      </c>
      <c r="AG633" s="1722"/>
      <c r="AH633" s="1722"/>
      <c r="AI633" s="1722"/>
      <c r="AJ633" s="1723"/>
      <c r="AK633" s="2028"/>
      <c r="AL633" s="2029"/>
      <c r="AM633" s="2029"/>
      <c r="AN633" s="2030"/>
      <c r="AO633" s="1746">
        <v>5000000</v>
      </c>
      <c r="AP633" s="1746"/>
      <c r="AQ633" s="1746"/>
      <c r="AR633" s="1746"/>
      <c r="AS633" s="1746"/>
      <c r="AU633" s="75"/>
      <c r="AV633" s="75"/>
      <c r="AW633" s="75"/>
      <c r="AX633" s="75"/>
      <c r="AY633" s="75"/>
      <c r="BA633" s="72" t="s">
        <v>857</v>
      </c>
      <c r="BC633" s="75"/>
      <c r="BD633" s="75"/>
      <c r="BN633" s="1806">
        <f>IF(J755="SRO/Studio",O755,0)</f>
        <v>0</v>
      </c>
      <c r="BO633" s="1807"/>
      <c r="BP633" s="1807"/>
      <c r="BQ633" s="1807"/>
      <c r="BR633" s="1809"/>
      <c r="BS633" s="1806">
        <f>IF(J755="1 Bedroom",O755,0)</f>
        <v>0</v>
      </c>
      <c r="BT633" s="1807"/>
      <c r="BU633" s="1807"/>
      <c r="BV633" s="1807"/>
      <c r="BW633" s="1809"/>
      <c r="BX633" s="1806">
        <f>IF(J755="2 Bedrooms",O755,0)</f>
        <v>0</v>
      </c>
      <c r="BY633" s="1807"/>
      <c r="BZ633" s="1807"/>
      <c r="CA633" s="1807"/>
      <c r="CB633" s="1809"/>
      <c r="CC633" s="1806">
        <f>IF(J755="3 Bedrooms",O755,0)</f>
        <v>0</v>
      </c>
      <c r="CD633" s="1807"/>
      <c r="CE633" s="1807"/>
      <c r="CF633" s="1807"/>
      <c r="CG633" s="1809"/>
      <c r="CH633" s="1806">
        <f>IF(J755="4 Bedrooms",O755,0)</f>
        <v>0</v>
      </c>
      <c r="CI633" s="1807"/>
      <c r="CJ633" s="1807"/>
      <c r="CK633" s="1807"/>
      <c r="CL633" s="1809"/>
      <c r="CM633" s="2130">
        <f>IF(J755="5 Bedrooms",O755,0)</f>
        <v>0</v>
      </c>
      <c r="CN633" s="2131"/>
      <c r="CO633" s="2131"/>
      <c r="CP633" s="2131"/>
      <c r="CQ633" s="1808"/>
      <c r="CR633" s="72"/>
      <c r="CS633" s="72"/>
    </row>
    <row r="634" spans="1:126" ht="12.75">
      <c r="B634" s="98" t="s">
        <v>990</v>
      </c>
      <c r="C634" s="1656" t="s">
        <v>2450</v>
      </c>
      <c r="D634" s="1656"/>
      <c r="E634" s="1656"/>
      <c r="F634" s="1656"/>
      <c r="G634" s="1656"/>
      <c r="H634" s="1656"/>
      <c r="I634" s="1656"/>
      <c r="J634" s="1656"/>
      <c r="K634" s="1656"/>
      <c r="L634" s="1656"/>
      <c r="M634" s="1656"/>
      <c r="N634" s="2016"/>
      <c r="O634" s="2031">
        <v>660</v>
      </c>
      <c r="P634" s="2032"/>
      <c r="Q634" s="2033"/>
      <c r="R634" s="1952">
        <v>660</v>
      </c>
      <c r="S634" s="1836"/>
      <c r="T634" s="1953"/>
      <c r="U634" s="1954">
        <v>0.04</v>
      </c>
      <c r="V634" s="1955"/>
      <c r="W634" s="1956"/>
      <c r="X634" s="1685" t="s">
        <v>856</v>
      </c>
      <c r="Y634" s="1957"/>
      <c r="Z634" s="1957"/>
      <c r="AA634" s="1957"/>
      <c r="AB634" s="1958"/>
      <c r="AC634" s="1950">
        <v>3</v>
      </c>
      <c r="AD634" s="1664"/>
      <c r="AE634" s="1951"/>
      <c r="AF634" s="1721"/>
      <c r="AG634" s="1722"/>
      <c r="AH634" s="1722"/>
      <c r="AI634" s="1722"/>
      <c r="AJ634" s="1723"/>
      <c r="AK634" s="2028"/>
      <c r="AL634" s="2029"/>
      <c r="AM634" s="2029"/>
      <c r="AN634" s="2030"/>
      <c r="AO634" s="1746">
        <v>2000000</v>
      </c>
      <c r="AP634" s="1746"/>
      <c r="AQ634" s="1746"/>
      <c r="AR634" s="1746"/>
      <c r="AS634" s="1746"/>
      <c r="AU634" s="75"/>
      <c r="AV634" s="75"/>
      <c r="AW634" s="75"/>
      <c r="AX634" s="75"/>
      <c r="AY634" s="75"/>
      <c r="AZ634" s="75"/>
      <c r="BA634" s="72" t="s">
        <v>856</v>
      </c>
      <c r="BB634" s="75"/>
      <c r="BC634" s="75"/>
      <c r="BD634" s="75"/>
      <c r="BN634" s="2133">
        <f>SUM(BN630:BR633)</f>
        <v>0</v>
      </c>
      <c r="BO634" s="2134"/>
      <c r="BP634" s="2134"/>
      <c r="BQ634" s="2134"/>
      <c r="BR634" s="2135"/>
      <c r="BS634" s="2133">
        <f>SUM(BS630:BW633)</f>
        <v>0</v>
      </c>
      <c r="BT634" s="2134"/>
      <c r="BU634" s="2134"/>
      <c r="BV634" s="2134"/>
      <c r="BW634" s="2135"/>
      <c r="BX634" s="2133">
        <f>SUM(BX630:CB633)</f>
        <v>0</v>
      </c>
      <c r="BY634" s="2134"/>
      <c r="BZ634" s="2134"/>
      <c r="CA634" s="2134"/>
      <c r="CB634" s="2135"/>
      <c r="CC634" s="2133">
        <f>SUM(CC630:CG633)</f>
        <v>1</v>
      </c>
      <c r="CD634" s="2134"/>
      <c r="CE634" s="2134"/>
      <c r="CF634" s="2134"/>
      <c r="CG634" s="2135"/>
      <c r="CH634" s="2133">
        <f>SUM(CH630:CL633)</f>
        <v>0</v>
      </c>
      <c r="CI634" s="2134"/>
      <c r="CJ634" s="2134"/>
      <c r="CK634" s="2134"/>
      <c r="CL634" s="2135"/>
      <c r="CM634" s="2133">
        <f>SUM(CM630:CQ633)</f>
        <v>0</v>
      </c>
      <c r="CN634" s="2134"/>
      <c r="CO634" s="2134"/>
      <c r="CP634" s="2134"/>
      <c r="CQ634" s="2135"/>
      <c r="CS634" s="714">
        <f>BN634+BS634+BX634+CC634+CH634+CM634</f>
        <v>1</v>
      </c>
      <c r="CT634" s="142" t="s">
        <v>2194</v>
      </c>
      <c r="CU634" s="72"/>
    </row>
    <row r="635" spans="1:126" ht="12.75">
      <c r="B635" s="98" t="s">
        <v>477</v>
      </c>
      <c r="C635" s="1656" t="s">
        <v>2508</v>
      </c>
      <c r="D635" s="1656"/>
      <c r="E635" s="1656"/>
      <c r="F635" s="1656"/>
      <c r="G635" s="1656"/>
      <c r="H635" s="1656"/>
      <c r="I635" s="1656"/>
      <c r="J635" s="1656"/>
      <c r="K635" s="1656"/>
      <c r="L635" s="1656"/>
      <c r="M635" s="1656"/>
      <c r="N635" s="2016"/>
      <c r="O635" s="2031"/>
      <c r="P635" s="2032"/>
      <c r="Q635" s="2033"/>
      <c r="R635" s="1952"/>
      <c r="S635" s="1836"/>
      <c r="T635" s="1953"/>
      <c r="U635" s="1954"/>
      <c r="V635" s="1955"/>
      <c r="W635" s="1956"/>
      <c r="X635" s="1685" t="s">
        <v>2190</v>
      </c>
      <c r="Y635" s="1957"/>
      <c r="Z635" s="1957"/>
      <c r="AA635" s="1957"/>
      <c r="AB635" s="1958"/>
      <c r="AC635" s="1950"/>
      <c r="AD635" s="1664"/>
      <c r="AE635" s="1951"/>
      <c r="AF635" s="1721"/>
      <c r="AG635" s="1722"/>
      <c r="AH635" s="1722"/>
      <c r="AI635" s="1722"/>
      <c r="AJ635" s="1723"/>
      <c r="AK635" s="2028"/>
      <c r="AL635" s="2029"/>
      <c r="AM635" s="2029"/>
      <c r="AN635" s="2030"/>
      <c r="AO635" s="1746">
        <v>461978</v>
      </c>
      <c r="AP635" s="1746"/>
      <c r="AQ635" s="1746"/>
      <c r="AR635" s="1746"/>
      <c r="AS635" s="1746"/>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6" t="s">
        <v>2442</v>
      </c>
      <c r="D636" s="1656"/>
      <c r="E636" s="1656"/>
      <c r="F636" s="1656"/>
      <c r="G636" s="1656"/>
      <c r="H636" s="1656"/>
      <c r="I636" s="1656"/>
      <c r="J636" s="1656"/>
      <c r="K636" s="1656"/>
      <c r="L636" s="1656"/>
      <c r="M636" s="1656"/>
      <c r="N636" s="2016"/>
      <c r="O636" s="2031"/>
      <c r="P636" s="2032"/>
      <c r="Q636" s="2033"/>
      <c r="R636" s="1952"/>
      <c r="S636" s="1836"/>
      <c r="T636" s="1953"/>
      <c r="U636" s="1954"/>
      <c r="V636" s="1955"/>
      <c r="W636" s="1956"/>
      <c r="X636" s="1685" t="s">
        <v>2190</v>
      </c>
      <c r="Y636" s="1957"/>
      <c r="Z636" s="1957"/>
      <c r="AA636" s="1957"/>
      <c r="AB636" s="1958"/>
      <c r="AC636" s="1950"/>
      <c r="AD636" s="1664"/>
      <c r="AE636" s="1951"/>
      <c r="AF636" s="1721"/>
      <c r="AG636" s="1722"/>
      <c r="AH636" s="1722"/>
      <c r="AI636" s="1722"/>
      <c r="AJ636" s="1723"/>
      <c r="AK636" s="2028"/>
      <c r="AL636" s="2029"/>
      <c r="AM636" s="2029"/>
      <c r="AN636" s="2030"/>
      <c r="AO636" s="1746">
        <v>784000</v>
      </c>
      <c r="AP636" s="1746"/>
      <c r="AQ636" s="1746"/>
      <c r="AR636" s="1746"/>
      <c r="AS636" s="1746"/>
      <c r="AT636" s="75"/>
      <c r="AU636" s="75"/>
      <c r="AV636" s="75"/>
      <c r="AW636" s="75"/>
      <c r="AX636" s="75"/>
      <c r="AY636" s="75"/>
      <c r="AZ636" s="75"/>
      <c r="BA636" s="72" t="s">
        <v>545</v>
      </c>
      <c r="BN636" s="1806">
        <f t="shared" ref="BN636:BN645" si="16">IF(J766="SRO/Studio",O766,0)</f>
        <v>0</v>
      </c>
      <c r="BO636" s="1807"/>
      <c r="BP636" s="1807"/>
      <c r="BQ636" s="1807"/>
      <c r="BR636" s="1809"/>
      <c r="BS636" s="1806">
        <f t="shared" ref="BS636:BS645" si="17">IF(J766="1 Bedroom",O766,0)</f>
        <v>0</v>
      </c>
      <c r="BT636" s="1807"/>
      <c r="BU636" s="1807"/>
      <c r="BV636" s="1807"/>
      <c r="BW636" s="1809"/>
      <c r="BX636" s="1806">
        <f t="shared" ref="BX636:BX645" si="18">IF(J766="2 Bedrooms",O766,0)</f>
        <v>0</v>
      </c>
      <c r="BY636" s="1807"/>
      <c r="BZ636" s="1807"/>
      <c r="CA636" s="1807"/>
      <c r="CB636" s="1809"/>
      <c r="CC636" s="1806">
        <f t="shared" ref="CC636:CC645" si="19">IF(J766="3 Bedrooms",O766,0)</f>
        <v>0</v>
      </c>
      <c r="CD636" s="1807"/>
      <c r="CE636" s="1807"/>
      <c r="CF636" s="1807"/>
      <c r="CG636" s="1809"/>
      <c r="CH636" s="1806">
        <f t="shared" ref="CH636:CH645" si="20">IF(J766="4 Bedrooms",O766,0)</f>
        <v>0</v>
      </c>
      <c r="CI636" s="1807"/>
      <c r="CJ636" s="1807"/>
      <c r="CK636" s="1807"/>
      <c r="CL636" s="1809"/>
      <c r="CM636" s="1806">
        <f t="shared" ref="CM636:CM645" si="21">IF(J766="5 Bedrooms",O766,0)</f>
        <v>0</v>
      </c>
      <c r="CN636" s="1807"/>
      <c r="CO636" s="1807"/>
      <c r="CP636" s="1807"/>
      <c r="CQ636" s="1809"/>
      <c r="CR636" s="72"/>
      <c r="CS636" s="72"/>
    </row>
    <row r="637" spans="1:126" ht="12.75">
      <c r="B637" s="98" t="s">
        <v>480</v>
      </c>
      <c r="C637" s="1656" t="s">
        <v>2509</v>
      </c>
      <c r="D637" s="1656"/>
      <c r="E637" s="1656"/>
      <c r="F637" s="1656"/>
      <c r="G637" s="1656"/>
      <c r="H637" s="1656"/>
      <c r="I637" s="1656"/>
      <c r="J637" s="1656"/>
      <c r="K637" s="1656"/>
      <c r="L637" s="1656"/>
      <c r="M637" s="1656"/>
      <c r="N637" s="2016"/>
      <c r="O637" s="2031"/>
      <c r="P637" s="2032"/>
      <c r="Q637" s="2033"/>
      <c r="R637" s="1952"/>
      <c r="S637" s="1836"/>
      <c r="T637" s="1953"/>
      <c r="U637" s="1954"/>
      <c r="V637" s="1955"/>
      <c r="W637" s="1956"/>
      <c r="X637" s="1685" t="s">
        <v>2190</v>
      </c>
      <c r="Y637" s="1957"/>
      <c r="Z637" s="1957"/>
      <c r="AA637" s="1957"/>
      <c r="AB637" s="1958"/>
      <c r="AC637" s="1950"/>
      <c r="AD637" s="1664"/>
      <c r="AE637" s="1951"/>
      <c r="AF637" s="1721"/>
      <c r="AG637" s="1722"/>
      <c r="AH637" s="1722"/>
      <c r="AI637" s="1722"/>
      <c r="AJ637" s="1723"/>
      <c r="AK637" s="2028"/>
      <c r="AL637" s="2029"/>
      <c r="AM637" s="2029"/>
      <c r="AN637" s="2030"/>
      <c r="AO637" s="1746">
        <v>100</v>
      </c>
      <c r="AP637" s="1746"/>
      <c r="AQ637" s="1746"/>
      <c r="AR637" s="1746"/>
      <c r="AS637" s="1746"/>
      <c r="AT637" s="75"/>
      <c r="AU637" s="75"/>
      <c r="AV637" s="75"/>
      <c r="AW637" s="75"/>
      <c r="AX637" s="75"/>
      <c r="AY637" s="75"/>
      <c r="AZ637" s="75"/>
      <c r="BN637" s="1806">
        <f t="shared" si="16"/>
        <v>0</v>
      </c>
      <c r="BO637" s="1807"/>
      <c r="BP637" s="1807"/>
      <c r="BQ637" s="1807"/>
      <c r="BR637" s="1809"/>
      <c r="BS637" s="1806">
        <f t="shared" si="17"/>
        <v>0</v>
      </c>
      <c r="BT637" s="1807"/>
      <c r="BU637" s="1807"/>
      <c r="BV637" s="1807"/>
      <c r="BW637" s="1809"/>
      <c r="BX637" s="1806">
        <f t="shared" si="18"/>
        <v>0</v>
      </c>
      <c r="BY637" s="1807"/>
      <c r="BZ637" s="1807"/>
      <c r="CA637" s="1807"/>
      <c r="CB637" s="1809"/>
      <c r="CC637" s="1806">
        <f t="shared" si="19"/>
        <v>0</v>
      </c>
      <c r="CD637" s="1807"/>
      <c r="CE637" s="1807"/>
      <c r="CF637" s="1807"/>
      <c r="CG637" s="1809"/>
      <c r="CH637" s="1806">
        <f t="shared" si="20"/>
        <v>0</v>
      </c>
      <c r="CI637" s="1807"/>
      <c r="CJ637" s="1807"/>
      <c r="CK637" s="1807"/>
      <c r="CL637" s="1809"/>
      <c r="CM637" s="1806">
        <f t="shared" si="21"/>
        <v>0</v>
      </c>
      <c r="CN637" s="1807"/>
      <c r="CO637" s="1807"/>
      <c r="CP637" s="1807"/>
      <c r="CQ637" s="1809"/>
      <c r="CR637" s="72"/>
      <c r="CS637" s="72"/>
    </row>
    <row r="638" spans="1:126" ht="12.75">
      <c r="B638" s="98" t="s">
        <v>805</v>
      </c>
      <c r="C638" s="1656"/>
      <c r="D638" s="1656"/>
      <c r="E638" s="1656"/>
      <c r="F638" s="1656"/>
      <c r="G638" s="1656"/>
      <c r="H638" s="1656"/>
      <c r="I638" s="1656"/>
      <c r="J638" s="1656"/>
      <c r="K638" s="1656"/>
      <c r="L638" s="1656"/>
      <c r="M638" s="1656"/>
      <c r="N638" s="2016"/>
      <c r="O638" s="2031"/>
      <c r="P638" s="2032"/>
      <c r="Q638" s="2033"/>
      <c r="R638" s="1952"/>
      <c r="S638" s="1836"/>
      <c r="T638" s="1953"/>
      <c r="U638" s="1954"/>
      <c r="V638" s="1955"/>
      <c r="W638" s="1956"/>
      <c r="X638" s="1685" t="s">
        <v>2190</v>
      </c>
      <c r="Y638" s="1957"/>
      <c r="Z638" s="1957"/>
      <c r="AA638" s="1957"/>
      <c r="AB638" s="1958"/>
      <c r="AC638" s="1950"/>
      <c r="AD638" s="1664"/>
      <c r="AE638" s="1951"/>
      <c r="AF638" s="1721"/>
      <c r="AG638" s="1722"/>
      <c r="AH638" s="1722"/>
      <c r="AI638" s="1722"/>
      <c r="AJ638" s="1723"/>
      <c r="AK638" s="2028"/>
      <c r="AL638" s="2029"/>
      <c r="AM638" s="2029"/>
      <c r="AN638" s="2030"/>
      <c r="AO638" s="1746"/>
      <c r="AP638" s="1746"/>
      <c r="AQ638" s="1746"/>
      <c r="AR638" s="1746"/>
      <c r="AS638" s="1746"/>
      <c r="AT638" s="75"/>
      <c r="AU638" s="75"/>
      <c r="AV638" s="75"/>
      <c r="AW638" s="75"/>
      <c r="AX638" s="75"/>
      <c r="AY638" s="75"/>
      <c r="AZ638" s="75"/>
      <c r="BN638" s="1806">
        <f t="shared" si="16"/>
        <v>0</v>
      </c>
      <c r="BO638" s="1807"/>
      <c r="BP638" s="1807"/>
      <c r="BQ638" s="1807"/>
      <c r="BR638" s="1809"/>
      <c r="BS638" s="1806">
        <f t="shared" si="17"/>
        <v>0</v>
      </c>
      <c r="BT638" s="1807"/>
      <c r="BU638" s="1807"/>
      <c r="BV638" s="1807"/>
      <c r="BW638" s="1809"/>
      <c r="BX638" s="1806">
        <f t="shared" si="18"/>
        <v>0</v>
      </c>
      <c r="BY638" s="1807"/>
      <c r="BZ638" s="1807"/>
      <c r="CA638" s="1807"/>
      <c r="CB638" s="1809"/>
      <c r="CC638" s="1806">
        <f t="shared" si="19"/>
        <v>0</v>
      </c>
      <c r="CD638" s="1807"/>
      <c r="CE638" s="1807"/>
      <c r="CF638" s="1807"/>
      <c r="CG638" s="1809"/>
      <c r="CH638" s="1806">
        <f t="shared" si="20"/>
        <v>0</v>
      </c>
      <c r="CI638" s="1807"/>
      <c r="CJ638" s="1807"/>
      <c r="CK638" s="1807"/>
      <c r="CL638" s="1809"/>
      <c r="CM638" s="1806">
        <f t="shared" si="21"/>
        <v>0</v>
      </c>
      <c r="CN638" s="1807"/>
      <c r="CO638" s="1807"/>
      <c r="CP638" s="1807"/>
      <c r="CQ638" s="1809"/>
      <c r="CR638" s="72"/>
      <c r="CS638" s="72"/>
    </row>
    <row r="639" spans="1:126" ht="12.75">
      <c r="B639" s="98" t="s">
        <v>806</v>
      </c>
      <c r="C639" s="1656"/>
      <c r="D639" s="1656"/>
      <c r="E639" s="1656"/>
      <c r="F639" s="1656"/>
      <c r="G639" s="1656"/>
      <c r="H639" s="1656"/>
      <c r="I639" s="1656"/>
      <c r="J639" s="1656"/>
      <c r="K639" s="1656"/>
      <c r="L639" s="1656"/>
      <c r="M639" s="1656"/>
      <c r="N639" s="2016"/>
      <c r="O639" s="2031"/>
      <c r="P639" s="2032"/>
      <c r="Q639" s="2033"/>
      <c r="R639" s="1952"/>
      <c r="S639" s="1836"/>
      <c r="T639" s="1953"/>
      <c r="U639" s="1954"/>
      <c r="V639" s="1955"/>
      <c r="W639" s="1956"/>
      <c r="X639" s="1685" t="s">
        <v>2190</v>
      </c>
      <c r="Y639" s="1957"/>
      <c r="Z639" s="1957"/>
      <c r="AA639" s="1957"/>
      <c r="AB639" s="1958"/>
      <c r="AC639" s="1950"/>
      <c r="AD639" s="1664"/>
      <c r="AE639" s="1951"/>
      <c r="AF639" s="1721"/>
      <c r="AG639" s="1722"/>
      <c r="AH639" s="1722"/>
      <c r="AI639" s="1722"/>
      <c r="AJ639" s="1723"/>
      <c r="AK639" s="2028"/>
      <c r="AL639" s="2029"/>
      <c r="AM639" s="2029"/>
      <c r="AN639" s="2030"/>
      <c r="AO639" s="1746"/>
      <c r="AP639" s="1746"/>
      <c r="AQ639" s="1746"/>
      <c r="AR639" s="1746"/>
      <c r="AS639" s="1746"/>
      <c r="AT639" s="75"/>
      <c r="AU639" s="75"/>
      <c r="AV639" s="75"/>
      <c r="AW639" s="75"/>
      <c r="AX639" s="75"/>
      <c r="AY639" s="75"/>
      <c r="AZ639" s="75"/>
      <c r="BN639" s="1806">
        <f t="shared" si="16"/>
        <v>0</v>
      </c>
      <c r="BO639" s="1807"/>
      <c r="BP639" s="1807"/>
      <c r="BQ639" s="1807"/>
      <c r="BR639" s="1809"/>
      <c r="BS639" s="1806">
        <f t="shared" si="17"/>
        <v>0</v>
      </c>
      <c r="BT639" s="1807"/>
      <c r="BU639" s="1807"/>
      <c r="BV639" s="1807"/>
      <c r="BW639" s="1809"/>
      <c r="BX639" s="1806">
        <f t="shared" si="18"/>
        <v>0</v>
      </c>
      <c r="BY639" s="1807"/>
      <c r="BZ639" s="1807"/>
      <c r="CA639" s="1807"/>
      <c r="CB639" s="1809"/>
      <c r="CC639" s="1806">
        <f t="shared" si="19"/>
        <v>0</v>
      </c>
      <c r="CD639" s="1807"/>
      <c r="CE639" s="1807"/>
      <c r="CF639" s="1807"/>
      <c r="CG639" s="1809"/>
      <c r="CH639" s="1806">
        <f t="shared" si="20"/>
        <v>0</v>
      </c>
      <c r="CI639" s="1807"/>
      <c r="CJ639" s="1807"/>
      <c r="CK639" s="1807"/>
      <c r="CL639" s="1809"/>
      <c r="CM639" s="1806">
        <f t="shared" si="21"/>
        <v>0</v>
      </c>
      <c r="CN639" s="1807"/>
      <c r="CO639" s="1807"/>
      <c r="CP639" s="1807"/>
      <c r="CQ639" s="1809"/>
      <c r="CR639" s="72"/>
      <c r="CS639" s="72"/>
    </row>
    <row r="640" spans="1:126" ht="12.75">
      <c r="B640" s="98" t="s">
        <v>603</v>
      </c>
      <c r="C640" s="1656"/>
      <c r="D640" s="1656"/>
      <c r="E640" s="1656"/>
      <c r="F640" s="1656"/>
      <c r="G640" s="1656"/>
      <c r="H640" s="1656"/>
      <c r="I640" s="1656"/>
      <c r="J640" s="1656"/>
      <c r="K640" s="1656"/>
      <c r="L640" s="1656"/>
      <c r="M640" s="1656"/>
      <c r="N640" s="2016"/>
      <c r="O640" s="2031"/>
      <c r="P640" s="2032"/>
      <c r="Q640" s="2033"/>
      <c r="R640" s="1952"/>
      <c r="S640" s="1836"/>
      <c r="T640" s="1953"/>
      <c r="U640" s="1954"/>
      <c r="V640" s="1955"/>
      <c r="W640" s="1956"/>
      <c r="X640" s="1685" t="s">
        <v>2190</v>
      </c>
      <c r="Y640" s="1957"/>
      <c r="Z640" s="1957"/>
      <c r="AA640" s="1957"/>
      <c r="AB640" s="1958"/>
      <c r="AC640" s="1950"/>
      <c r="AD640" s="1664"/>
      <c r="AE640" s="1951"/>
      <c r="AF640" s="1721"/>
      <c r="AG640" s="1722"/>
      <c r="AH640" s="1722"/>
      <c r="AI640" s="1722"/>
      <c r="AJ640" s="1723"/>
      <c r="AK640" s="2028"/>
      <c r="AL640" s="2029"/>
      <c r="AM640" s="2029"/>
      <c r="AN640" s="2030"/>
      <c r="AO640" s="1746"/>
      <c r="AP640" s="1746"/>
      <c r="AQ640" s="1746"/>
      <c r="AR640" s="1746"/>
      <c r="AS640" s="1746"/>
      <c r="AT640" s="72"/>
      <c r="AU640" s="72"/>
      <c r="AV640" s="72"/>
      <c r="AW640" s="72"/>
      <c r="AX640" s="72"/>
      <c r="AY640" s="72"/>
      <c r="AZ640" s="72"/>
      <c r="BN640" s="1806">
        <f t="shared" si="16"/>
        <v>0</v>
      </c>
      <c r="BO640" s="1807"/>
      <c r="BP640" s="1807"/>
      <c r="BQ640" s="1807"/>
      <c r="BR640" s="1809"/>
      <c r="BS640" s="1806">
        <f t="shared" si="17"/>
        <v>0</v>
      </c>
      <c r="BT640" s="1807"/>
      <c r="BU640" s="1807"/>
      <c r="BV640" s="1807"/>
      <c r="BW640" s="1809"/>
      <c r="BX640" s="1806">
        <f t="shared" si="18"/>
        <v>0</v>
      </c>
      <c r="BY640" s="1807"/>
      <c r="BZ640" s="1807"/>
      <c r="CA640" s="1807"/>
      <c r="CB640" s="1809"/>
      <c r="CC640" s="1806">
        <f t="shared" si="19"/>
        <v>0</v>
      </c>
      <c r="CD640" s="1807"/>
      <c r="CE640" s="1807"/>
      <c r="CF640" s="1807"/>
      <c r="CG640" s="1809"/>
      <c r="CH640" s="1806">
        <f t="shared" si="20"/>
        <v>0</v>
      </c>
      <c r="CI640" s="1807"/>
      <c r="CJ640" s="1807"/>
      <c r="CK640" s="1807"/>
      <c r="CL640" s="1809"/>
      <c r="CM640" s="1806">
        <f t="shared" si="21"/>
        <v>0</v>
      </c>
      <c r="CN640" s="1807"/>
      <c r="CO640" s="1807"/>
      <c r="CP640" s="1807"/>
      <c r="CQ640" s="1809"/>
      <c r="CR640" s="72"/>
      <c r="CS640" s="72"/>
    </row>
    <row r="641" spans="1:97" ht="12.75">
      <c r="B641" s="98" t="s">
        <v>190</v>
      </c>
      <c r="C641" s="1656"/>
      <c r="D641" s="1656"/>
      <c r="E641" s="1656"/>
      <c r="F641" s="1656"/>
      <c r="G641" s="1656"/>
      <c r="H641" s="1656"/>
      <c r="I641" s="1656"/>
      <c r="J641" s="1656"/>
      <c r="K641" s="1656"/>
      <c r="L641" s="1656"/>
      <c r="M641" s="1656"/>
      <c r="N641" s="2016"/>
      <c r="O641" s="2031"/>
      <c r="P641" s="2032"/>
      <c r="Q641" s="2033"/>
      <c r="R641" s="1952"/>
      <c r="S641" s="1836"/>
      <c r="T641" s="1953"/>
      <c r="U641" s="1954"/>
      <c r="V641" s="1955"/>
      <c r="W641" s="1956"/>
      <c r="X641" s="1685" t="s">
        <v>2190</v>
      </c>
      <c r="Y641" s="1957"/>
      <c r="Z641" s="1957"/>
      <c r="AA641" s="1957"/>
      <c r="AB641" s="1958"/>
      <c r="AC641" s="1950"/>
      <c r="AD641" s="1664"/>
      <c r="AE641" s="1951"/>
      <c r="AF641" s="1721"/>
      <c r="AG641" s="1722"/>
      <c r="AH641" s="1722"/>
      <c r="AI641" s="1722"/>
      <c r="AJ641" s="1723"/>
      <c r="AK641" s="2028"/>
      <c r="AL641" s="2029"/>
      <c r="AM641" s="2029"/>
      <c r="AN641" s="2030"/>
      <c r="AO641" s="1746"/>
      <c r="AP641" s="1746"/>
      <c r="AQ641" s="1746"/>
      <c r="AR641" s="1746"/>
      <c r="AS641" s="1746"/>
      <c r="AT641" s="72"/>
      <c r="AU641" s="72"/>
      <c r="AV641" s="72"/>
      <c r="AW641" s="72"/>
      <c r="AX641" s="72"/>
      <c r="AY641" s="72"/>
      <c r="AZ641" s="72"/>
      <c r="BN641" s="1806">
        <f t="shared" si="16"/>
        <v>0</v>
      </c>
      <c r="BO641" s="1807"/>
      <c r="BP641" s="1807"/>
      <c r="BQ641" s="1807"/>
      <c r="BR641" s="1809"/>
      <c r="BS641" s="1806">
        <f t="shared" si="17"/>
        <v>0</v>
      </c>
      <c r="BT641" s="1807"/>
      <c r="BU641" s="1807"/>
      <c r="BV641" s="1807"/>
      <c r="BW641" s="1809"/>
      <c r="BX641" s="1806">
        <f t="shared" si="18"/>
        <v>0</v>
      </c>
      <c r="BY641" s="1807"/>
      <c r="BZ641" s="1807"/>
      <c r="CA641" s="1807"/>
      <c r="CB641" s="1809"/>
      <c r="CC641" s="1806">
        <f t="shared" si="19"/>
        <v>0</v>
      </c>
      <c r="CD641" s="1807"/>
      <c r="CE641" s="1807"/>
      <c r="CF641" s="1807"/>
      <c r="CG641" s="1809"/>
      <c r="CH641" s="1806">
        <f t="shared" si="20"/>
        <v>0</v>
      </c>
      <c r="CI641" s="1807"/>
      <c r="CJ641" s="1807"/>
      <c r="CK641" s="1807"/>
      <c r="CL641" s="1809"/>
      <c r="CM641" s="1806">
        <f t="shared" si="21"/>
        <v>0</v>
      </c>
      <c r="CN641" s="1807"/>
      <c r="CO641" s="1807"/>
      <c r="CP641" s="1807"/>
      <c r="CQ641" s="1809"/>
      <c r="CR641" s="72"/>
      <c r="CS641" s="72"/>
    </row>
    <row r="642" spans="1:97" ht="12.75">
      <c r="B642" s="98" t="s">
        <v>37</v>
      </c>
      <c r="C642" s="1656"/>
      <c r="D642" s="1656"/>
      <c r="E642" s="1656"/>
      <c r="F642" s="1656"/>
      <c r="G642" s="1656"/>
      <c r="H642" s="1656"/>
      <c r="I642" s="1656"/>
      <c r="J642" s="1656"/>
      <c r="K642" s="1656"/>
      <c r="L642" s="1656"/>
      <c r="M642" s="1656"/>
      <c r="N642" s="2016"/>
      <c r="O642" s="2031"/>
      <c r="P642" s="2032"/>
      <c r="Q642" s="2033"/>
      <c r="R642" s="1952"/>
      <c r="S642" s="1836"/>
      <c r="T642" s="1953"/>
      <c r="U642" s="1954"/>
      <c r="V642" s="1955"/>
      <c r="W642" s="1956"/>
      <c r="X642" s="1685" t="s">
        <v>2190</v>
      </c>
      <c r="Y642" s="1957"/>
      <c r="Z642" s="1957"/>
      <c r="AA642" s="1957"/>
      <c r="AB642" s="1958"/>
      <c r="AC642" s="1950"/>
      <c r="AD642" s="1664"/>
      <c r="AE642" s="1951"/>
      <c r="AF642" s="1721"/>
      <c r="AG642" s="1722"/>
      <c r="AH642" s="1722"/>
      <c r="AI642" s="1722"/>
      <c r="AJ642" s="1723"/>
      <c r="AK642" s="2028"/>
      <c r="AL642" s="2029"/>
      <c r="AM642" s="2029"/>
      <c r="AN642" s="2030"/>
      <c r="AO642" s="1746"/>
      <c r="AP642" s="1746"/>
      <c r="AQ642" s="1746"/>
      <c r="AR642" s="1746"/>
      <c r="AS642" s="1746"/>
      <c r="AT642" s="72"/>
      <c r="AU642" s="72"/>
      <c r="AV642" s="72"/>
      <c r="AW642" s="72"/>
      <c r="AX642" s="72"/>
      <c r="AY642" s="72"/>
      <c r="AZ642" s="72"/>
      <c r="BN642" s="1806">
        <f t="shared" si="16"/>
        <v>0</v>
      </c>
      <c r="BO642" s="1807"/>
      <c r="BP642" s="1807"/>
      <c r="BQ642" s="1807"/>
      <c r="BR642" s="1809"/>
      <c r="BS642" s="1806">
        <f t="shared" si="17"/>
        <v>0</v>
      </c>
      <c r="BT642" s="1807"/>
      <c r="BU642" s="1807"/>
      <c r="BV642" s="1807"/>
      <c r="BW642" s="1809"/>
      <c r="BX642" s="1806">
        <f t="shared" si="18"/>
        <v>0</v>
      </c>
      <c r="BY642" s="1807"/>
      <c r="BZ642" s="1807"/>
      <c r="CA642" s="1807"/>
      <c r="CB642" s="1809"/>
      <c r="CC642" s="1806">
        <f t="shared" si="19"/>
        <v>0</v>
      </c>
      <c r="CD642" s="1807"/>
      <c r="CE642" s="1807"/>
      <c r="CF642" s="1807"/>
      <c r="CG642" s="1809"/>
      <c r="CH642" s="1806">
        <f t="shared" si="20"/>
        <v>0</v>
      </c>
      <c r="CI642" s="1807"/>
      <c r="CJ642" s="1807"/>
      <c r="CK642" s="1807"/>
      <c r="CL642" s="1809"/>
      <c r="CM642" s="1806">
        <f t="shared" si="21"/>
        <v>0</v>
      </c>
      <c r="CN642" s="1807"/>
      <c r="CO642" s="1807"/>
      <c r="CP642" s="1807"/>
      <c r="CQ642" s="1809"/>
      <c r="CR642" s="72"/>
      <c r="CS642" s="72"/>
    </row>
    <row r="643" spans="1:97" ht="12.75" customHeight="1">
      <c r="B643" s="98" t="s">
        <v>38</v>
      </c>
      <c r="C643" s="1656"/>
      <c r="D643" s="1656"/>
      <c r="E643" s="1656"/>
      <c r="F643" s="1656"/>
      <c r="G643" s="1656"/>
      <c r="H643" s="1656"/>
      <c r="I643" s="1656"/>
      <c r="J643" s="1656"/>
      <c r="K643" s="1656"/>
      <c r="L643" s="1656"/>
      <c r="M643" s="1656"/>
      <c r="N643" s="2016"/>
      <c r="O643" s="2031"/>
      <c r="P643" s="2032"/>
      <c r="Q643" s="2033"/>
      <c r="R643" s="1952"/>
      <c r="S643" s="1836"/>
      <c r="T643" s="1953"/>
      <c r="U643" s="1954"/>
      <c r="V643" s="1955"/>
      <c r="W643" s="1956"/>
      <c r="X643" s="1685" t="s">
        <v>2190</v>
      </c>
      <c r="Y643" s="1957"/>
      <c r="Z643" s="1957"/>
      <c r="AA643" s="1957"/>
      <c r="AB643" s="1958"/>
      <c r="AC643" s="1950"/>
      <c r="AD643" s="1664"/>
      <c r="AE643" s="1951"/>
      <c r="AF643" s="1721"/>
      <c r="AG643" s="1722"/>
      <c r="AH643" s="1722"/>
      <c r="AI643" s="1722"/>
      <c r="AJ643" s="1723"/>
      <c r="AK643" s="2028"/>
      <c r="AL643" s="2029"/>
      <c r="AM643" s="2029"/>
      <c r="AN643" s="2030"/>
      <c r="AO643" s="1746"/>
      <c r="AP643" s="1746"/>
      <c r="AQ643" s="1746"/>
      <c r="AR643" s="1746"/>
      <c r="AS643" s="1746"/>
      <c r="AT643" s="75"/>
      <c r="AU643" s="75"/>
      <c r="AV643" s="75"/>
      <c r="AW643" s="75"/>
      <c r="AX643" s="75"/>
      <c r="AY643" s="75"/>
      <c r="AZ643" s="75"/>
      <c r="BN643" s="1806">
        <f t="shared" si="16"/>
        <v>0</v>
      </c>
      <c r="BO643" s="1807"/>
      <c r="BP643" s="1807"/>
      <c r="BQ643" s="1807"/>
      <c r="BR643" s="1809"/>
      <c r="BS643" s="1806">
        <f t="shared" si="17"/>
        <v>0</v>
      </c>
      <c r="BT643" s="1807"/>
      <c r="BU643" s="1807"/>
      <c r="BV643" s="1807"/>
      <c r="BW643" s="1809"/>
      <c r="BX643" s="1806">
        <f t="shared" si="18"/>
        <v>0</v>
      </c>
      <c r="BY643" s="1807"/>
      <c r="BZ643" s="1807"/>
      <c r="CA643" s="1807"/>
      <c r="CB643" s="1809"/>
      <c r="CC643" s="1806">
        <f t="shared" si="19"/>
        <v>0</v>
      </c>
      <c r="CD643" s="1807"/>
      <c r="CE643" s="1807"/>
      <c r="CF643" s="1807"/>
      <c r="CG643" s="1809"/>
      <c r="CH643" s="1806">
        <f t="shared" si="20"/>
        <v>0</v>
      </c>
      <c r="CI643" s="1807"/>
      <c r="CJ643" s="1807"/>
      <c r="CK643" s="1807"/>
      <c r="CL643" s="1809"/>
      <c r="CM643" s="1806">
        <f t="shared" si="21"/>
        <v>0</v>
      </c>
      <c r="CN643" s="1807"/>
      <c r="CO643" s="1807"/>
      <c r="CP643" s="1807"/>
      <c r="CQ643" s="1809"/>
      <c r="CR643" s="72"/>
      <c r="CS643" s="72"/>
    </row>
    <row r="644" spans="1:97" ht="12.75" customHeight="1">
      <c r="B644" s="1780" t="s">
        <v>399</v>
      </c>
      <c r="C644" s="1781"/>
      <c r="D644" s="1781"/>
      <c r="E644" s="1781"/>
      <c r="F644" s="1781"/>
      <c r="G644" s="1781"/>
      <c r="H644" s="1781"/>
      <c r="I644" s="1781"/>
      <c r="J644" s="1781"/>
      <c r="K644" s="1781"/>
      <c r="L644" s="1781"/>
      <c r="M644" s="1781"/>
      <c r="N644" s="1781"/>
      <c r="O644" s="1781"/>
      <c r="P644" s="1781"/>
      <c r="Q644" s="1781"/>
      <c r="R644" s="1781"/>
      <c r="S644" s="1781"/>
      <c r="T644" s="1781"/>
      <c r="U644" s="1781"/>
      <c r="V644" s="1781"/>
      <c r="W644" s="1781"/>
      <c r="X644" s="1781"/>
      <c r="Y644" s="1781"/>
      <c r="Z644" s="1781"/>
      <c r="AA644" s="1781"/>
      <c r="AB644" s="1781"/>
      <c r="AC644" s="1781"/>
      <c r="AD644" s="1781"/>
      <c r="AE644" s="1781"/>
      <c r="AF644" s="1781"/>
      <c r="AG644" s="1781"/>
      <c r="AH644" s="1781"/>
      <c r="AI644" s="1781"/>
      <c r="AJ644" s="1781"/>
      <c r="AK644" s="1781"/>
      <c r="AL644" s="1781"/>
      <c r="AM644" s="1781"/>
      <c r="AN644" s="1782"/>
      <c r="AO644" s="1695">
        <f>SUM(AO632:AS643)</f>
        <v>12302078</v>
      </c>
      <c r="AP644" s="1696"/>
      <c r="AQ644" s="1696"/>
      <c r="AR644" s="1696"/>
      <c r="AS644" s="1697"/>
      <c r="AT644" s="75"/>
      <c r="AU644" s="75"/>
      <c r="AV644" s="75"/>
      <c r="AW644" s="75"/>
      <c r="AX644" s="75"/>
      <c r="AY644" s="75"/>
      <c r="AZ644" s="75"/>
      <c r="BN644" s="1806">
        <f t="shared" si="16"/>
        <v>0</v>
      </c>
      <c r="BO644" s="1807"/>
      <c r="BP644" s="1807"/>
      <c r="BQ644" s="1807"/>
      <c r="BR644" s="1809"/>
      <c r="BS644" s="1806">
        <f t="shared" si="17"/>
        <v>0</v>
      </c>
      <c r="BT644" s="1807"/>
      <c r="BU644" s="1807"/>
      <c r="BV644" s="1807"/>
      <c r="BW644" s="1809"/>
      <c r="BX644" s="1806">
        <f t="shared" si="18"/>
        <v>0</v>
      </c>
      <c r="BY644" s="1807"/>
      <c r="BZ644" s="1807"/>
      <c r="CA644" s="1807"/>
      <c r="CB644" s="1809"/>
      <c r="CC644" s="1806">
        <f t="shared" si="19"/>
        <v>0</v>
      </c>
      <c r="CD644" s="1807"/>
      <c r="CE644" s="1807"/>
      <c r="CF644" s="1807"/>
      <c r="CG644" s="1809"/>
      <c r="CH644" s="1806">
        <f t="shared" si="20"/>
        <v>0</v>
      </c>
      <c r="CI644" s="1807"/>
      <c r="CJ644" s="1807"/>
      <c r="CK644" s="1807"/>
      <c r="CL644" s="1809"/>
      <c r="CM644" s="1806">
        <f t="shared" si="21"/>
        <v>0</v>
      </c>
      <c r="CN644" s="1807"/>
      <c r="CO644" s="1807"/>
      <c r="CP644" s="1807"/>
      <c r="CQ644" s="1809"/>
      <c r="CR644" s="72"/>
      <c r="CS644" s="72"/>
    </row>
    <row r="645" spans="1:97" ht="12.75">
      <c r="B645" s="1780" t="s">
        <v>400</v>
      </c>
      <c r="C645" s="1781"/>
      <c r="D645" s="1781"/>
      <c r="E645" s="1781"/>
      <c r="F645" s="1781"/>
      <c r="G645" s="1781"/>
      <c r="H645" s="1781"/>
      <c r="I645" s="1781"/>
      <c r="J645" s="1781"/>
      <c r="K645" s="1781"/>
      <c r="L645" s="1781"/>
      <c r="M645" s="1781"/>
      <c r="N645" s="1781"/>
      <c r="O645" s="1781"/>
      <c r="P645" s="1781"/>
      <c r="Q645" s="1781"/>
      <c r="R645" s="1781"/>
      <c r="S645" s="1781"/>
      <c r="T645" s="1781"/>
      <c r="U645" s="1781"/>
      <c r="V645" s="1781"/>
      <c r="W645" s="1781"/>
      <c r="X645" s="1781"/>
      <c r="Y645" s="1781"/>
      <c r="Z645" s="1781"/>
      <c r="AA645" s="1781"/>
      <c r="AB645" s="1781"/>
      <c r="AC645" s="1781"/>
      <c r="AD645" s="1781"/>
      <c r="AE645" s="1781"/>
      <c r="AF645" s="1781"/>
      <c r="AG645" s="1781"/>
      <c r="AH645" s="1781"/>
      <c r="AI645" s="1781"/>
      <c r="AJ645" s="1781"/>
      <c r="AK645" s="1781"/>
      <c r="AL645" s="1781"/>
      <c r="AM645" s="1781"/>
      <c r="AN645" s="1782"/>
      <c r="AO645" s="1688">
        <f>29497050-125000</f>
        <v>29372050</v>
      </c>
      <c r="AP645" s="1689"/>
      <c r="AQ645" s="1689"/>
      <c r="AR645" s="1689"/>
      <c r="AS645" s="1690"/>
      <c r="AT645" s="75"/>
      <c r="AU645" s="75"/>
      <c r="AV645" s="75"/>
      <c r="AW645" s="75"/>
      <c r="AX645" s="75"/>
      <c r="AY645" s="75"/>
      <c r="AZ645" s="75"/>
      <c r="BN645" s="1806">
        <f t="shared" si="16"/>
        <v>0</v>
      </c>
      <c r="BO645" s="1807"/>
      <c r="BP645" s="1807"/>
      <c r="BQ645" s="1807"/>
      <c r="BR645" s="1809"/>
      <c r="BS645" s="1806">
        <f t="shared" si="17"/>
        <v>0</v>
      </c>
      <c r="BT645" s="1807"/>
      <c r="BU645" s="1807"/>
      <c r="BV645" s="1807"/>
      <c r="BW645" s="1809"/>
      <c r="BX645" s="1806">
        <f t="shared" si="18"/>
        <v>0</v>
      </c>
      <c r="BY645" s="1807"/>
      <c r="BZ645" s="1807"/>
      <c r="CA645" s="1807"/>
      <c r="CB645" s="1809"/>
      <c r="CC645" s="1806">
        <f t="shared" si="19"/>
        <v>0</v>
      </c>
      <c r="CD645" s="1807"/>
      <c r="CE645" s="1807"/>
      <c r="CF645" s="1807"/>
      <c r="CG645" s="1809"/>
      <c r="CH645" s="1806">
        <f t="shared" si="20"/>
        <v>0</v>
      </c>
      <c r="CI645" s="1807"/>
      <c r="CJ645" s="1807"/>
      <c r="CK645" s="1807"/>
      <c r="CL645" s="1809"/>
      <c r="CM645" s="1806">
        <f t="shared" si="21"/>
        <v>0</v>
      </c>
      <c r="CN645" s="1807"/>
      <c r="CO645" s="1807"/>
      <c r="CP645" s="1807"/>
      <c r="CQ645" s="1809"/>
      <c r="CR645" s="72"/>
      <c r="CS645" s="72"/>
    </row>
    <row r="646" spans="1:97" ht="12.75">
      <c r="B646" s="2059" t="s">
        <v>1023</v>
      </c>
      <c r="C646" s="2060"/>
      <c r="D646" s="2060"/>
      <c r="E646" s="2060"/>
      <c r="F646" s="2060"/>
      <c r="G646" s="2060"/>
      <c r="H646" s="2060"/>
      <c r="I646" s="2060"/>
      <c r="J646" s="2060"/>
      <c r="K646" s="2060"/>
      <c r="L646" s="2060"/>
      <c r="M646" s="2060"/>
      <c r="N646" s="2060"/>
      <c r="O646" s="2060"/>
      <c r="P646" s="2060"/>
      <c r="Q646" s="2060"/>
      <c r="R646" s="2060"/>
      <c r="S646" s="2060"/>
      <c r="T646" s="2060"/>
      <c r="U646" s="2060"/>
      <c r="V646" s="2060"/>
      <c r="W646" s="2060"/>
      <c r="X646" s="2060"/>
      <c r="Y646" s="2060"/>
      <c r="Z646" s="2060"/>
      <c r="AA646" s="2060"/>
      <c r="AB646" s="2060"/>
      <c r="AC646" s="2060"/>
      <c r="AD646" s="2060"/>
      <c r="AE646" s="2060"/>
      <c r="AF646" s="2060"/>
      <c r="AG646" s="2060"/>
      <c r="AH646" s="2060"/>
      <c r="AI646" s="2060"/>
      <c r="AJ646" s="2060"/>
      <c r="AK646" s="2060"/>
      <c r="AL646" s="2060"/>
      <c r="AM646" s="2060"/>
      <c r="AN646" s="2061"/>
      <c r="AO646" s="1695">
        <f>AO644+AO645</f>
        <v>41674128</v>
      </c>
      <c r="AP646" s="1696"/>
      <c r="AQ646" s="1696"/>
      <c r="AR646" s="1696"/>
      <c r="AS646" s="1697"/>
      <c r="AT646" s="75"/>
      <c r="AU646" s="75"/>
      <c r="AV646" s="75"/>
      <c r="AW646" s="75"/>
      <c r="AX646" s="75"/>
      <c r="AY646" s="75"/>
      <c r="AZ646" s="75"/>
      <c r="BN646" s="2133">
        <f>SUM(BN636:BR645)</f>
        <v>0</v>
      </c>
      <c r="BO646" s="2134"/>
      <c r="BP646" s="2134"/>
      <c r="BQ646" s="2134"/>
      <c r="BR646" s="2135"/>
      <c r="BS646" s="2133">
        <f>SUM(BS636:BW645)</f>
        <v>0</v>
      </c>
      <c r="BT646" s="2134"/>
      <c r="BU646" s="2134"/>
      <c r="BV646" s="2134"/>
      <c r="BW646" s="2135"/>
      <c r="BX646" s="2133">
        <f>SUM(BX636:CB645)</f>
        <v>0</v>
      </c>
      <c r="BY646" s="2134"/>
      <c r="BZ646" s="2134"/>
      <c r="CA646" s="2134"/>
      <c r="CB646" s="2135"/>
      <c r="CC646" s="2133">
        <f>SUM(CC636:CG645)</f>
        <v>0</v>
      </c>
      <c r="CD646" s="2134"/>
      <c r="CE646" s="2134"/>
      <c r="CF646" s="2134"/>
      <c r="CG646" s="2135"/>
      <c r="CH646" s="2133">
        <f>SUM(CH636:CL645)</f>
        <v>0</v>
      </c>
      <c r="CI646" s="2134"/>
      <c r="CJ646" s="2134"/>
      <c r="CK646" s="2134"/>
      <c r="CL646" s="2135"/>
      <c r="CM646" s="2133">
        <f>SUM(CM636:CQ645)</f>
        <v>0</v>
      </c>
      <c r="CN646" s="2134"/>
      <c r="CO646" s="2134"/>
      <c r="CP646" s="2134"/>
      <c r="CQ646" s="213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0" t="str">
        <f>C632</f>
        <v>US Bank Conventional Permanent Loan</v>
      </c>
      <c r="H648" s="1830"/>
      <c r="I648" s="1830"/>
      <c r="J648" s="1830"/>
      <c r="K648" s="1830"/>
      <c r="L648" s="1830"/>
      <c r="M648" s="1830"/>
      <c r="N648" s="1830"/>
      <c r="O648" s="1830"/>
      <c r="P648" s="1830"/>
      <c r="Q648" s="1830"/>
      <c r="R648" s="1830"/>
      <c r="S648" s="18"/>
      <c r="T648" s="101" t="s">
        <v>984</v>
      </c>
      <c r="U648" s="16" t="s">
        <v>93</v>
      </c>
      <c r="Z648" s="1830" t="str">
        <f>C633</f>
        <v xml:space="preserve">HCD Joe Serna </v>
      </c>
      <c r="AA648" s="1830"/>
      <c r="AB648" s="1830"/>
      <c r="AC648" s="1830"/>
      <c r="AD648" s="1830"/>
      <c r="AE648" s="1830"/>
      <c r="AF648" s="1830"/>
      <c r="AG648" s="1830"/>
      <c r="AH648" s="1830"/>
      <c r="AI648" s="1830"/>
      <c r="AJ648" s="1830"/>
      <c r="AK648" s="1830"/>
      <c r="AM648" s="75"/>
      <c r="AN648" s="75"/>
      <c r="AO648" s="75"/>
      <c r="AP648" s="75"/>
      <c r="AQ648" s="75"/>
      <c r="AR648" s="75"/>
      <c r="AS648" s="75"/>
      <c r="AT648" s="75"/>
      <c r="AU648" s="75"/>
      <c r="AV648" s="75"/>
      <c r="AW648" s="75"/>
      <c r="AX648" s="75"/>
      <c r="AY648" s="75"/>
      <c r="AZ648" s="75"/>
      <c r="CP648" s="1350" t="s">
        <v>1890</v>
      </c>
      <c r="CQ648" s="715">
        <f>BN646+BS646+BX646+CC646+CH646+CM646</f>
        <v>0</v>
      </c>
      <c r="CR648" s="72"/>
      <c r="CS648" s="72"/>
    </row>
    <row r="649" spans="1:97" ht="13.5" thickBot="1">
      <c r="A649" s="46"/>
      <c r="B649" s="16" t="s">
        <v>413</v>
      </c>
      <c r="G649" s="1666" t="s">
        <v>2451</v>
      </c>
      <c r="H649" s="1665"/>
      <c r="I649" s="1665"/>
      <c r="J649" s="1665"/>
      <c r="K649" s="1665"/>
      <c r="L649" s="1665"/>
      <c r="M649" s="1665"/>
      <c r="N649" s="1665"/>
      <c r="O649" s="1665"/>
      <c r="P649" s="1665"/>
      <c r="Q649" s="1665"/>
      <c r="R649" s="1665"/>
      <c r="S649" s="18"/>
      <c r="T649" s="46"/>
      <c r="U649" s="16" t="s">
        <v>413</v>
      </c>
      <c r="Z649" s="1666" t="s">
        <v>2456</v>
      </c>
      <c r="AA649" s="1665"/>
      <c r="AB649" s="1665"/>
      <c r="AC649" s="1665"/>
      <c r="AD649" s="1665"/>
      <c r="AE649" s="1665"/>
      <c r="AF649" s="1665"/>
      <c r="AG649" s="1665"/>
      <c r="AH649" s="1665"/>
      <c r="AI649" s="1665"/>
      <c r="AJ649" s="1665"/>
      <c r="AK649" s="1665"/>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6" t="s">
        <v>2452</v>
      </c>
      <c r="H650" s="1665"/>
      <c r="I650" s="1665"/>
      <c r="J650" s="1665"/>
      <c r="K650" s="1665"/>
      <c r="L650" s="1665"/>
      <c r="M650" s="1665"/>
      <c r="N650" s="1665"/>
      <c r="O650" s="1665"/>
      <c r="P650" s="1665"/>
      <c r="Q650" s="1665"/>
      <c r="R650" s="1665"/>
      <c r="S650" s="102"/>
      <c r="T650" s="46"/>
      <c r="U650" s="16" t="s">
        <v>476</v>
      </c>
      <c r="Z650" s="1656" t="s">
        <v>2452</v>
      </c>
      <c r="AA650" s="1657"/>
      <c r="AB650" s="1657"/>
      <c r="AC650" s="1657"/>
      <c r="AD650" s="1657"/>
      <c r="AE650" s="1657"/>
      <c r="AF650" s="1657"/>
      <c r="AG650" s="1657"/>
      <c r="AH650" s="1657"/>
      <c r="AI650" s="1657"/>
      <c r="AJ650" s="1657"/>
      <c r="AK650" s="1657"/>
      <c r="AM650" s="75"/>
      <c r="AN650" s="75"/>
      <c r="AO650" s="75"/>
      <c r="AP650" s="75"/>
      <c r="AQ650" s="75"/>
      <c r="AR650" s="75"/>
      <c r="AS650" s="75"/>
      <c r="AT650" s="75"/>
      <c r="AU650" s="75"/>
      <c r="AV650" s="75"/>
      <c r="AW650" s="75"/>
      <c r="AX650" s="75"/>
      <c r="AY650" s="75"/>
      <c r="AZ650" s="75"/>
      <c r="CP650" s="1350" t="s">
        <v>1892</v>
      </c>
      <c r="CQ650" s="715">
        <f>CQ648+CQ629</f>
        <v>161</v>
      </c>
      <c r="CR650" s="72"/>
      <c r="CS650" s="72"/>
    </row>
    <row r="651" spans="1:97" ht="12.75">
      <c r="A651" s="46"/>
      <c r="B651" s="16" t="s">
        <v>907</v>
      </c>
      <c r="G651" s="1666" t="s">
        <v>2453</v>
      </c>
      <c r="H651" s="1665"/>
      <c r="I651" s="1665"/>
      <c r="J651" s="1665"/>
      <c r="K651" s="1665"/>
      <c r="L651" s="1665"/>
      <c r="M651" s="1665"/>
      <c r="N651" s="1665"/>
      <c r="O651" s="1665"/>
      <c r="P651" s="1665"/>
      <c r="Q651" s="1665"/>
      <c r="R651" s="1665"/>
      <c r="S651" s="18"/>
      <c r="T651" s="46"/>
      <c r="U651" s="16" t="s">
        <v>907</v>
      </c>
      <c r="Z651" s="1656" t="s">
        <v>2457</v>
      </c>
      <c r="AA651" s="1657"/>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0" t="s">
        <v>2447</v>
      </c>
      <c r="H652" s="1661"/>
      <c r="I652" s="1661"/>
      <c r="J652" s="1661"/>
      <c r="K652" s="1661"/>
      <c r="L652" s="1661"/>
      <c r="O652" s="149" t="s">
        <v>892</v>
      </c>
      <c r="P652" s="1667"/>
      <c r="Q652" s="1667"/>
      <c r="R652" s="1667"/>
      <c r="S652" s="20"/>
      <c r="T652" s="46"/>
      <c r="U652" s="16" t="s">
        <v>712</v>
      </c>
      <c r="Z652" s="1660" t="s">
        <v>2458</v>
      </c>
      <c r="AA652" s="1661"/>
      <c r="AB652" s="1661"/>
      <c r="AC652" s="1661"/>
      <c r="AD652" s="1661"/>
      <c r="AE652" s="1661"/>
      <c r="AH652" s="149" t="s">
        <v>892</v>
      </c>
      <c r="AI652" s="1667"/>
      <c r="AJ652" s="1667"/>
      <c r="AK652" s="1667"/>
      <c r="AM652" s="75"/>
      <c r="AN652" s="75"/>
      <c r="AO652" s="75"/>
      <c r="AP652" s="75"/>
      <c r="AQ652" s="75"/>
      <c r="AR652" s="75"/>
      <c r="AS652" s="75"/>
      <c r="AT652" s="75"/>
      <c r="AU652" s="75"/>
      <c r="AV652" s="75"/>
      <c r="AW652" s="75"/>
      <c r="AX652" s="75"/>
      <c r="AY652" s="75"/>
      <c r="AZ652" s="75"/>
      <c r="BN652" s="2133">
        <f>BN627+BN634+BN646</f>
        <v>0</v>
      </c>
      <c r="BO652" s="2134"/>
      <c r="BP652" s="2134"/>
      <c r="BQ652" s="2134"/>
      <c r="BR652" s="2135"/>
      <c r="BS652" s="2133">
        <f>BS627+BS634+BS646</f>
        <v>8</v>
      </c>
      <c r="BT652" s="2134"/>
      <c r="BU652" s="2134"/>
      <c r="BV652" s="2134"/>
      <c r="BW652" s="2135"/>
      <c r="BX652" s="2133">
        <f>BX627+BX634+BX646</f>
        <v>30</v>
      </c>
      <c r="BY652" s="2134"/>
      <c r="BZ652" s="2134"/>
      <c r="CA652" s="2134"/>
      <c r="CB652" s="2135"/>
      <c r="CC652" s="2133">
        <f>CC627+CC634+CC646</f>
        <v>24</v>
      </c>
      <c r="CD652" s="2134"/>
      <c r="CE652" s="2134"/>
      <c r="CF652" s="2134"/>
      <c r="CG652" s="2135"/>
      <c r="CH652" s="2133">
        <f>CH627+CH634+CH646</f>
        <v>6</v>
      </c>
      <c r="CI652" s="2134"/>
      <c r="CJ652" s="2134"/>
      <c r="CK652" s="2134"/>
      <c r="CL652" s="2135"/>
      <c r="CM652" s="1810">
        <f>CM646+CM634+CM627</f>
        <v>0</v>
      </c>
      <c r="CN652" s="2132"/>
      <c r="CO652" s="2132"/>
      <c r="CP652" s="2132"/>
      <c r="CQ652" s="1811"/>
      <c r="CR652" s="72"/>
      <c r="CS652" s="72"/>
    </row>
    <row r="653" spans="1:97" ht="12.75">
      <c r="A653" s="46"/>
      <c r="B653" s="16" t="s">
        <v>908</v>
      </c>
      <c r="H653" s="1666" t="s">
        <v>2454</v>
      </c>
      <c r="I653" s="1665"/>
      <c r="J653" s="1665"/>
      <c r="K653" s="1665"/>
      <c r="L653" s="1665"/>
      <c r="M653" s="1665"/>
      <c r="N653" s="1665"/>
      <c r="O653" s="1665"/>
      <c r="P653" s="1665"/>
      <c r="Q653" s="1665"/>
      <c r="R653" s="1665"/>
      <c r="S653" s="18"/>
      <c r="T653" s="46"/>
      <c r="U653" s="16" t="s">
        <v>908</v>
      </c>
      <c r="AA653" s="1666" t="s">
        <v>2459</v>
      </c>
      <c r="AB653" s="1665"/>
      <c r="AC653" s="1665"/>
      <c r="AD653" s="1665"/>
      <c r="AE653" s="1665"/>
      <c r="AF653" s="1665"/>
      <c r="AG653" s="1665"/>
      <c r="AH653" s="1665"/>
      <c r="AI653" s="1665"/>
      <c r="AJ653" s="1665"/>
      <c r="AK653" s="166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62" t="s">
        <v>119</v>
      </c>
      <c r="O654" s="1662"/>
      <c r="T654" s="46"/>
      <c r="U654" s="16" t="s">
        <v>910</v>
      </c>
      <c r="AG654" s="1662" t="s">
        <v>119</v>
      </c>
      <c r="AH654" s="166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0" t="str">
        <f>C634</f>
        <v xml:space="preserve">Housing Relinquished Fund Corp (HRFC) </v>
      </c>
      <c r="H656" s="1830"/>
      <c r="I656" s="1830"/>
      <c r="J656" s="1830"/>
      <c r="K656" s="1830"/>
      <c r="L656" s="1830"/>
      <c r="M656" s="1830"/>
      <c r="N656" s="1830"/>
      <c r="O656" s="1830"/>
      <c r="P656" s="1830"/>
      <c r="Q656" s="1830"/>
      <c r="R656" s="1830"/>
      <c r="T656" s="101" t="s">
        <v>477</v>
      </c>
      <c r="U656" s="16" t="s">
        <v>93</v>
      </c>
      <c r="Z656" s="1830" t="str">
        <f>C635</f>
        <v>Impact Fee Waiver</v>
      </c>
      <c r="AA656" s="1830"/>
      <c r="AB656" s="1830"/>
      <c r="AC656" s="1830"/>
      <c r="AD656" s="1830"/>
      <c r="AE656" s="1830"/>
      <c r="AF656" s="1830"/>
      <c r="AG656" s="1830"/>
      <c r="AH656" s="1830"/>
      <c r="AI656" s="1830"/>
      <c r="AJ656" s="1830"/>
      <c r="AK656" s="183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6" t="s">
        <v>2352</v>
      </c>
      <c r="H657" s="1665"/>
      <c r="I657" s="1665"/>
      <c r="J657" s="1665"/>
      <c r="K657" s="1665"/>
      <c r="L657" s="1665"/>
      <c r="M657" s="1665"/>
      <c r="N657" s="1665"/>
      <c r="O657" s="1665"/>
      <c r="P657" s="1665"/>
      <c r="Q657" s="1665"/>
      <c r="R657" s="1665"/>
      <c r="T657" s="46"/>
      <c r="U657" s="16" t="s">
        <v>413</v>
      </c>
      <c r="Z657" s="1666" t="s">
        <v>2352</v>
      </c>
      <c r="AA657" s="1665"/>
      <c r="AB657" s="1665"/>
      <c r="AC657" s="1665"/>
      <c r="AD657" s="1665"/>
      <c r="AE657" s="1665"/>
      <c r="AF657" s="1665"/>
      <c r="AG657" s="1665"/>
      <c r="AH657" s="1665"/>
      <c r="AI657" s="1665"/>
      <c r="AJ657" s="1665"/>
      <c r="AK657" s="166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6" t="s">
        <v>2353</v>
      </c>
      <c r="H658" s="1657"/>
      <c r="I658" s="1657"/>
      <c r="J658" s="1657"/>
      <c r="K658" s="1657"/>
      <c r="L658" s="1657"/>
      <c r="M658" s="1657"/>
      <c r="N658" s="1657"/>
      <c r="O658" s="1657"/>
      <c r="P658" s="1657"/>
      <c r="Q658" s="1657"/>
      <c r="R658" s="1657"/>
      <c r="T658" s="46"/>
      <c r="U658" s="16" t="s">
        <v>476</v>
      </c>
      <c r="Z658" s="1656" t="s">
        <v>2353</v>
      </c>
      <c r="AA658" s="1657"/>
      <c r="AB658" s="1657"/>
      <c r="AC658" s="1657"/>
      <c r="AD658" s="1657"/>
      <c r="AE658" s="1657"/>
      <c r="AF658" s="1657"/>
      <c r="AG658" s="1657"/>
      <c r="AH658" s="1657"/>
      <c r="AI658" s="1657"/>
      <c r="AJ658" s="1657"/>
      <c r="AK658" s="165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6" t="s">
        <v>2340</v>
      </c>
      <c r="H659" s="1657"/>
      <c r="I659" s="1657"/>
      <c r="J659" s="1657"/>
      <c r="K659" s="1657"/>
      <c r="L659" s="1657"/>
      <c r="M659" s="1657"/>
      <c r="N659" s="1657"/>
      <c r="O659" s="1657"/>
      <c r="P659" s="1657"/>
      <c r="Q659" s="1657"/>
      <c r="R659" s="1657"/>
      <c r="T659" s="46"/>
      <c r="U659" s="16" t="s">
        <v>907</v>
      </c>
      <c r="Z659" s="1656" t="s">
        <v>2361</v>
      </c>
      <c r="AA659" s="1657"/>
      <c r="AB659" s="1657"/>
      <c r="AC659" s="1657"/>
      <c r="AD659" s="1657"/>
      <c r="AE659" s="1657"/>
      <c r="AF659" s="1657"/>
      <c r="AG659" s="1657"/>
      <c r="AH659" s="1657"/>
      <c r="AI659" s="1657"/>
      <c r="AJ659" s="1657"/>
      <c r="AK659" s="165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0" t="s">
        <v>2460</v>
      </c>
      <c r="H660" s="1661"/>
      <c r="I660" s="1661"/>
      <c r="J660" s="1661"/>
      <c r="K660" s="1661"/>
      <c r="L660" s="1661"/>
      <c r="O660" s="149" t="s">
        <v>892</v>
      </c>
      <c r="P660" s="1667"/>
      <c r="Q660" s="1667"/>
      <c r="R660" s="1667"/>
      <c r="T660" s="46"/>
      <c r="U660" s="16" t="s">
        <v>712</v>
      </c>
      <c r="Z660" s="1660" t="s">
        <v>2362</v>
      </c>
      <c r="AA660" s="1661"/>
      <c r="AB660" s="1661"/>
      <c r="AC660" s="1661"/>
      <c r="AD660" s="1661"/>
      <c r="AE660" s="1661"/>
      <c r="AH660" s="149" t="s">
        <v>892</v>
      </c>
      <c r="AI660" s="1667"/>
      <c r="AJ660" s="1667"/>
      <c r="AK660" s="166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6" t="s">
        <v>2461</v>
      </c>
      <c r="I661" s="1665"/>
      <c r="J661" s="1665"/>
      <c r="K661" s="1665"/>
      <c r="L661" s="1665"/>
      <c r="M661" s="1665"/>
      <c r="N661" s="1665"/>
      <c r="O661" s="1665"/>
      <c r="P661" s="1665"/>
      <c r="Q661" s="1665"/>
      <c r="R661" s="1665"/>
      <c r="T661" s="46"/>
      <c r="U661" s="16" t="s">
        <v>908</v>
      </c>
      <c r="AA661" s="1665" t="s">
        <v>2541</v>
      </c>
      <c r="AB661" s="1665"/>
      <c r="AC661" s="1665"/>
      <c r="AD661" s="1665"/>
      <c r="AE661" s="1665"/>
      <c r="AF661" s="1665"/>
      <c r="AG661" s="1665"/>
      <c r="AH661" s="1665"/>
      <c r="AI661" s="1665"/>
      <c r="AJ661" s="1665"/>
      <c r="AK661" s="166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62" t="s">
        <v>119</v>
      </c>
      <c r="O662" s="1662"/>
      <c r="T662" s="46"/>
      <c r="U662" s="16" t="s">
        <v>910</v>
      </c>
      <c r="AG662" s="1662" t="s">
        <v>119</v>
      </c>
      <c r="AH662" s="166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0" t="str">
        <f>C636</f>
        <v>Donated Land</v>
      </c>
      <c r="H664" s="1830"/>
      <c r="I664" s="1830"/>
      <c r="J664" s="1830"/>
      <c r="K664" s="1830"/>
      <c r="L664" s="1830"/>
      <c r="M664" s="1830"/>
      <c r="N664" s="1830"/>
      <c r="O664" s="1830"/>
      <c r="P664" s="1830"/>
      <c r="Q664" s="1830"/>
      <c r="R664" s="1830"/>
      <c r="T664" s="101" t="s">
        <v>480</v>
      </c>
      <c r="U664" s="16" t="s">
        <v>93</v>
      </c>
      <c r="Z664" s="1830" t="str">
        <f>C637</f>
        <v>GP Capital</v>
      </c>
      <c r="AA664" s="1830"/>
      <c r="AB664" s="1830"/>
      <c r="AC664" s="1830"/>
      <c r="AD664" s="1830"/>
      <c r="AE664" s="1830"/>
      <c r="AF664" s="1830"/>
      <c r="AG664" s="1830"/>
      <c r="AH664" s="1830"/>
      <c r="AI664" s="1830"/>
      <c r="AJ664" s="1830"/>
      <c r="AK664" s="183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6" t="s">
        <v>2352</v>
      </c>
      <c r="H665" s="1665"/>
      <c r="I665" s="1665"/>
      <c r="J665" s="1665"/>
      <c r="K665" s="1665"/>
      <c r="L665" s="1665"/>
      <c r="M665" s="1665"/>
      <c r="N665" s="1665"/>
      <c r="O665" s="1665"/>
      <c r="P665" s="1665"/>
      <c r="Q665" s="1665"/>
      <c r="R665" s="1665"/>
      <c r="T665" s="46"/>
      <c r="U665" s="16" t="s">
        <v>413</v>
      </c>
      <c r="Z665" s="1665" t="s">
        <v>2352</v>
      </c>
      <c r="AA665" s="1665"/>
      <c r="AB665" s="1665"/>
      <c r="AC665" s="1665"/>
      <c r="AD665" s="1665"/>
      <c r="AE665" s="1665"/>
      <c r="AF665" s="1665"/>
      <c r="AG665" s="1665"/>
      <c r="AH665" s="1665"/>
      <c r="AI665" s="1665"/>
      <c r="AJ665" s="1665"/>
      <c r="AK665" s="166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6" t="s">
        <v>2353</v>
      </c>
      <c r="H666" s="1665"/>
      <c r="I666" s="1665"/>
      <c r="J666" s="1665"/>
      <c r="K666" s="1665"/>
      <c r="L666" s="1665"/>
      <c r="M666" s="1665"/>
      <c r="N666" s="1665"/>
      <c r="O666" s="1665"/>
      <c r="P666" s="1665"/>
      <c r="Q666" s="1665"/>
      <c r="R666" s="1665"/>
      <c r="T666" s="46"/>
      <c r="U666" s="16" t="s">
        <v>476</v>
      </c>
      <c r="Z666" s="1657" t="s">
        <v>2353</v>
      </c>
      <c r="AA666" s="1657"/>
      <c r="AB666" s="1657"/>
      <c r="AC666" s="1657"/>
      <c r="AD666" s="1657"/>
      <c r="AE666" s="1657"/>
      <c r="AF666" s="1657"/>
      <c r="AG666" s="1657"/>
      <c r="AH666" s="1657"/>
      <c r="AI666" s="1657"/>
      <c r="AJ666" s="1657"/>
      <c r="AK666" s="165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6" t="s">
        <v>2361</v>
      </c>
      <c r="H667" s="1665"/>
      <c r="I667" s="1665"/>
      <c r="J667" s="1665"/>
      <c r="K667" s="1665"/>
      <c r="L667" s="1665"/>
      <c r="M667" s="1665"/>
      <c r="N667" s="1665"/>
      <c r="O667" s="1665"/>
      <c r="P667" s="1665"/>
      <c r="Q667" s="1665"/>
      <c r="R667" s="1665"/>
      <c r="T667" s="46"/>
      <c r="U667" s="16" t="s">
        <v>907</v>
      </c>
      <c r="Z667" s="1657" t="s">
        <v>2340</v>
      </c>
      <c r="AA667" s="1657"/>
      <c r="AB667" s="1657"/>
      <c r="AC667" s="1657"/>
      <c r="AD667" s="1657"/>
      <c r="AE667" s="1657"/>
      <c r="AF667" s="1657"/>
      <c r="AG667" s="1657"/>
      <c r="AH667" s="1657"/>
      <c r="AI667" s="1657"/>
      <c r="AJ667" s="1657"/>
      <c r="AK667" s="165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0" t="s">
        <v>2362</v>
      </c>
      <c r="H668" s="1661"/>
      <c r="I668" s="1661"/>
      <c r="J668" s="1661"/>
      <c r="K668" s="1661"/>
      <c r="L668" s="1661"/>
      <c r="O668" s="149" t="s">
        <v>892</v>
      </c>
      <c r="P668" s="1667"/>
      <c r="Q668" s="1667"/>
      <c r="R668" s="1667"/>
      <c r="T668" s="46"/>
      <c r="U668" s="16" t="s">
        <v>712</v>
      </c>
      <c r="Z668" s="1660" t="s">
        <v>2542</v>
      </c>
      <c r="AA668" s="1661"/>
      <c r="AB668" s="1661"/>
      <c r="AC668" s="1661"/>
      <c r="AD668" s="1661"/>
      <c r="AE668" s="1661"/>
      <c r="AH668" s="149" t="s">
        <v>892</v>
      </c>
      <c r="AI668" s="1667"/>
      <c r="AJ668" s="1667"/>
      <c r="AK668" s="166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6" t="s">
        <v>2538</v>
      </c>
      <c r="I669" s="1665"/>
      <c r="J669" s="1665"/>
      <c r="K669" s="1665"/>
      <c r="L669" s="1665"/>
      <c r="M669" s="1665"/>
      <c r="N669" s="1665"/>
      <c r="O669" s="1665"/>
      <c r="P669" s="1665"/>
      <c r="Q669" s="1665"/>
      <c r="R669" s="1665"/>
      <c r="T669" s="46"/>
      <c r="U669" s="16" t="s">
        <v>908</v>
      </c>
      <c r="AA669" s="1665" t="s">
        <v>2552</v>
      </c>
      <c r="AB669" s="1665"/>
      <c r="AC669" s="1665"/>
      <c r="AD669" s="1665"/>
      <c r="AE669" s="1665"/>
      <c r="AF669" s="1665"/>
      <c r="AG669" s="1665"/>
      <c r="AH669" s="1665"/>
      <c r="AI669" s="1665"/>
      <c r="AJ669" s="1665"/>
      <c r="AK669" s="166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62" t="s">
        <v>119</v>
      </c>
      <c r="O670" s="1662"/>
      <c r="T670" s="46"/>
      <c r="U670" s="16" t="s">
        <v>910</v>
      </c>
      <c r="AG670" s="1662" t="s">
        <v>119</v>
      </c>
      <c r="AH670" s="166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0">
        <f>C638</f>
        <v>0</v>
      </c>
      <c r="H672" s="1830"/>
      <c r="I672" s="1830"/>
      <c r="J672" s="1830"/>
      <c r="K672" s="1830"/>
      <c r="L672" s="1830"/>
      <c r="M672" s="1830"/>
      <c r="N672" s="1830"/>
      <c r="O672" s="1830"/>
      <c r="P672" s="1830"/>
      <c r="Q672" s="1830"/>
      <c r="R672" s="1830"/>
      <c r="T672" s="101" t="s">
        <v>806</v>
      </c>
      <c r="U672" s="16" t="s">
        <v>93</v>
      </c>
      <c r="Z672" s="1830">
        <f>C639</f>
        <v>0</v>
      </c>
      <c r="AA672" s="1830"/>
      <c r="AB672" s="1830"/>
      <c r="AC672" s="1830"/>
      <c r="AD672" s="1830"/>
      <c r="AE672" s="1830"/>
      <c r="AF672" s="1830"/>
      <c r="AG672" s="1830"/>
      <c r="AH672" s="1830"/>
      <c r="AI672" s="1830"/>
      <c r="AJ672" s="1830"/>
      <c r="AK672" s="183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5"/>
      <c r="H673" s="1665"/>
      <c r="I673" s="1665"/>
      <c r="J673" s="1665"/>
      <c r="K673" s="1665"/>
      <c r="L673" s="1665"/>
      <c r="M673" s="1665"/>
      <c r="N673" s="1665"/>
      <c r="O673" s="1665"/>
      <c r="P673" s="1665"/>
      <c r="Q673" s="1665"/>
      <c r="R673" s="1665"/>
      <c r="T673" s="46"/>
      <c r="U673" s="16" t="s">
        <v>413</v>
      </c>
      <c r="Z673" s="1665"/>
      <c r="AA673" s="1665"/>
      <c r="AB673" s="1665"/>
      <c r="AC673" s="1665"/>
      <c r="AD673" s="1665"/>
      <c r="AE673" s="1665"/>
      <c r="AF673" s="1665"/>
      <c r="AG673" s="1665"/>
      <c r="AH673" s="1665"/>
      <c r="AI673" s="1665"/>
      <c r="AJ673" s="1665"/>
      <c r="AK673" s="166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5"/>
      <c r="H674" s="1665"/>
      <c r="I674" s="1665"/>
      <c r="J674" s="1665"/>
      <c r="K674" s="1665"/>
      <c r="L674" s="1665"/>
      <c r="M674" s="1665"/>
      <c r="N674" s="1665"/>
      <c r="O674" s="1665"/>
      <c r="P674" s="1665"/>
      <c r="Q674" s="1665"/>
      <c r="R674" s="1665"/>
      <c r="T674" s="46"/>
      <c r="U674" s="16" t="s">
        <v>476</v>
      </c>
      <c r="Z674" s="1657"/>
      <c r="AA674" s="1657"/>
      <c r="AB674" s="1657"/>
      <c r="AC674" s="1657"/>
      <c r="AD674" s="1657"/>
      <c r="AE674" s="1657"/>
      <c r="AF674" s="1657"/>
      <c r="AG674" s="1657"/>
      <c r="AH674" s="1657"/>
      <c r="AI674" s="1657"/>
      <c r="AJ674" s="1657"/>
      <c r="AK674" s="165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5"/>
      <c r="H675" s="1665"/>
      <c r="I675" s="1665"/>
      <c r="J675" s="1665"/>
      <c r="K675" s="1665"/>
      <c r="L675" s="1665"/>
      <c r="M675" s="1665"/>
      <c r="N675" s="1665"/>
      <c r="O675" s="1665"/>
      <c r="P675" s="1665"/>
      <c r="Q675" s="1665"/>
      <c r="R675" s="1665"/>
      <c r="T675" s="46"/>
      <c r="U675" s="16" t="s">
        <v>907</v>
      </c>
      <c r="Z675" s="1657"/>
      <c r="AA675" s="1657"/>
      <c r="AB675" s="1657"/>
      <c r="AC675" s="1657"/>
      <c r="AD675" s="1657"/>
      <c r="AE675" s="1657"/>
      <c r="AF675" s="1657"/>
      <c r="AG675" s="1657"/>
      <c r="AH675" s="1657"/>
      <c r="AI675" s="1657"/>
      <c r="AJ675" s="1657"/>
      <c r="AK675" s="165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1"/>
      <c r="H676" s="1661"/>
      <c r="I676" s="1661"/>
      <c r="J676" s="1661"/>
      <c r="K676" s="1661"/>
      <c r="L676" s="1661"/>
      <c r="O676" s="149" t="s">
        <v>892</v>
      </c>
      <c r="P676" s="1667"/>
      <c r="Q676" s="1667"/>
      <c r="R676" s="1667"/>
      <c r="T676" s="46"/>
      <c r="U676" s="16" t="s">
        <v>712</v>
      </c>
      <c r="Z676" s="1661"/>
      <c r="AA676" s="1661"/>
      <c r="AB676" s="1661"/>
      <c r="AC676" s="1661"/>
      <c r="AD676" s="1661"/>
      <c r="AE676" s="1661"/>
      <c r="AH676" s="149" t="s">
        <v>892</v>
      </c>
      <c r="AI676" s="1667"/>
      <c r="AJ676" s="1667"/>
      <c r="AK676" s="166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5"/>
      <c r="I677" s="1665"/>
      <c r="J677" s="1665"/>
      <c r="K677" s="1665"/>
      <c r="L677" s="1665"/>
      <c r="M677" s="1665"/>
      <c r="N677" s="1665"/>
      <c r="O677" s="1665"/>
      <c r="P677" s="1665"/>
      <c r="Q677" s="1665"/>
      <c r="R677" s="1665"/>
      <c r="T677" s="46"/>
      <c r="U677" s="16" t="s">
        <v>908</v>
      </c>
      <c r="AA677" s="1665"/>
      <c r="AB677" s="1665"/>
      <c r="AC677" s="1665"/>
      <c r="AD677" s="1665"/>
      <c r="AE677" s="1665"/>
      <c r="AF677" s="1665"/>
      <c r="AG677" s="1665"/>
      <c r="AH677" s="1665"/>
      <c r="AI677" s="1665"/>
      <c r="AJ677" s="1665"/>
      <c r="AK677" s="166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62" t="s">
        <v>528</v>
      </c>
      <c r="O678" s="1662"/>
      <c r="T678" s="46"/>
      <c r="U678" s="16" t="s">
        <v>910</v>
      </c>
      <c r="AG678" s="1662" t="s">
        <v>528</v>
      </c>
      <c r="AH678" s="166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0">
        <f>C640</f>
        <v>0</v>
      </c>
      <c r="H680" s="1830"/>
      <c r="I680" s="1830"/>
      <c r="J680" s="1830"/>
      <c r="K680" s="1830"/>
      <c r="L680" s="1830"/>
      <c r="M680" s="1830"/>
      <c r="N680" s="1830"/>
      <c r="O680" s="1830"/>
      <c r="P680" s="1830"/>
      <c r="Q680" s="1830"/>
      <c r="R680" s="1830"/>
      <c r="T680" s="101" t="s">
        <v>190</v>
      </c>
      <c r="U680" s="16" t="s">
        <v>93</v>
      </c>
      <c r="Z680" s="1830">
        <f>C641</f>
        <v>0</v>
      </c>
      <c r="AA680" s="1830"/>
      <c r="AB680" s="1830"/>
      <c r="AC680" s="1830"/>
      <c r="AD680" s="1830"/>
      <c r="AE680" s="1830"/>
      <c r="AF680" s="1830"/>
      <c r="AG680" s="1830"/>
      <c r="AH680" s="1830"/>
      <c r="AI680" s="1830"/>
      <c r="AJ680" s="1830"/>
      <c r="AK680" s="183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5"/>
      <c r="H681" s="1665"/>
      <c r="I681" s="1665"/>
      <c r="J681" s="1665"/>
      <c r="K681" s="1665"/>
      <c r="L681" s="1665"/>
      <c r="M681" s="1665"/>
      <c r="N681" s="1665"/>
      <c r="O681" s="1665"/>
      <c r="P681" s="1665"/>
      <c r="Q681" s="1665"/>
      <c r="R681" s="1665"/>
      <c r="T681" s="46"/>
      <c r="U681" s="16" t="s">
        <v>413</v>
      </c>
      <c r="Z681" s="1665"/>
      <c r="AA681" s="1665"/>
      <c r="AB681" s="1665"/>
      <c r="AC681" s="1665"/>
      <c r="AD681" s="1665"/>
      <c r="AE681" s="1665"/>
      <c r="AF681" s="1665"/>
      <c r="AG681" s="1665"/>
      <c r="AH681" s="1665"/>
      <c r="AI681" s="1665"/>
      <c r="AJ681" s="1665"/>
      <c r="AK681" s="166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5"/>
      <c r="H682" s="1665"/>
      <c r="I682" s="1665"/>
      <c r="J682" s="1665"/>
      <c r="K682" s="1665"/>
      <c r="L682" s="1665"/>
      <c r="M682" s="1665"/>
      <c r="N682" s="1665"/>
      <c r="O682" s="1665"/>
      <c r="P682" s="1665"/>
      <c r="Q682" s="1665"/>
      <c r="R682" s="1665"/>
      <c r="T682" s="46"/>
      <c r="U682" s="16" t="s">
        <v>476</v>
      </c>
      <c r="Z682" s="1657"/>
      <c r="AA682" s="1657"/>
      <c r="AB682" s="1657"/>
      <c r="AC682" s="1657"/>
      <c r="AD682" s="1657"/>
      <c r="AE682" s="1657"/>
      <c r="AF682" s="1657"/>
      <c r="AG682" s="1657"/>
      <c r="AH682" s="1657"/>
      <c r="AI682" s="1657"/>
      <c r="AJ682" s="1657"/>
      <c r="AK682" s="165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5"/>
      <c r="H683" s="1665"/>
      <c r="I683" s="1665"/>
      <c r="J683" s="1665"/>
      <c r="K683" s="1665"/>
      <c r="L683" s="1665"/>
      <c r="M683" s="1665"/>
      <c r="N683" s="1665"/>
      <c r="O683" s="1665"/>
      <c r="P683" s="1665"/>
      <c r="Q683" s="1665"/>
      <c r="R683" s="1665"/>
      <c r="T683" s="46"/>
      <c r="U683" s="16" t="s">
        <v>907</v>
      </c>
      <c r="Z683" s="1657"/>
      <c r="AA683" s="1657"/>
      <c r="AB683" s="1657"/>
      <c r="AC683" s="1657"/>
      <c r="AD683" s="1657"/>
      <c r="AE683" s="1657"/>
      <c r="AF683" s="1657"/>
      <c r="AG683" s="1657"/>
      <c r="AH683" s="1657"/>
      <c r="AI683" s="1657"/>
      <c r="AJ683" s="1657"/>
      <c r="AK683" s="165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1"/>
      <c r="H684" s="1661"/>
      <c r="I684" s="1661"/>
      <c r="J684" s="1661"/>
      <c r="K684" s="1661"/>
      <c r="L684" s="1661"/>
      <c r="O684" s="149" t="s">
        <v>892</v>
      </c>
      <c r="P684" s="1667"/>
      <c r="Q684" s="1667"/>
      <c r="R684" s="1667"/>
      <c r="T684" s="46"/>
      <c r="U684" s="16" t="s">
        <v>712</v>
      </c>
      <c r="Z684" s="1661"/>
      <c r="AA684" s="1661"/>
      <c r="AB684" s="1661"/>
      <c r="AC684" s="1661"/>
      <c r="AD684" s="1661"/>
      <c r="AE684" s="1661"/>
      <c r="AH684" s="149" t="s">
        <v>892</v>
      </c>
      <c r="AI684" s="1667"/>
      <c r="AJ684" s="1667"/>
      <c r="AK684" s="166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5"/>
      <c r="I685" s="1665"/>
      <c r="J685" s="1665"/>
      <c r="K685" s="1665"/>
      <c r="L685" s="1665"/>
      <c r="M685" s="1665"/>
      <c r="N685" s="1665"/>
      <c r="O685" s="1665"/>
      <c r="P685" s="1665"/>
      <c r="Q685" s="1665"/>
      <c r="R685" s="1665"/>
      <c r="T685" s="46"/>
      <c r="U685" s="16" t="s">
        <v>908</v>
      </c>
      <c r="AA685" s="1665"/>
      <c r="AB685" s="1665"/>
      <c r="AC685" s="1665"/>
      <c r="AD685" s="1665"/>
      <c r="AE685" s="1665"/>
      <c r="AF685" s="1665"/>
      <c r="AG685" s="1665"/>
      <c r="AH685" s="1665"/>
      <c r="AI685" s="1665"/>
      <c r="AJ685" s="1665"/>
      <c r="AK685" s="1665"/>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62" t="s">
        <v>528</v>
      </c>
      <c r="O686" s="1662"/>
      <c r="T686" s="46"/>
      <c r="U686" s="16" t="s">
        <v>910</v>
      </c>
      <c r="AG686" s="1662" t="s">
        <v>528</v>
      </c>
      <c r="AH686" s="1662"/>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0">
        <f>C642</f>
        <v>0</v>
      </c>
      <c r="H688" s="1830"/>
      <c r="I688" s="1830"/>
      <c r="J688" s="1830"/>
      <c r="K688" s="1830"/>
      <c r="L688" s="1830"/>
      <c r="M688" s="1830"/>
      <c r="N688" s="1830"/>
      <c r="O688" s="1830"/>
      <c r="P688" s="1830"/>
      <c r="Q688" s="1830"/>
      <c r="R688" s="1830"/>
      <c r="T688" s="101" t="s">
        <v>38</v>
      </c>
      <c r="U688" s="16" t="s">
        <v>93</v>
      </c>
      <c r="Z688" s="1830">
        <f>C643</f>
        <v>0</v>
      </c>
      <c r="AA688" s="1830"/>
      <c r="AB688" s="1830"/>
      <c r="AC688" s="1830"/>
      <c r="AD688" s="1830"/>
      <c r="AE688" s="1830"/>
      <c r="AF688" s="1830"/>
      <c r="AG688" s="1830"/>
      <c r="AH688" s="1830"/>
      <c r="AI688" s="1830"/>
      <c r="AJ688" s="1830"/>
      <c r="AK688" s="1830"/>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5"/>
      <c r="H689" s="1665"/>
      <c r="I689" s="1665"/>
      <c r="J689" s="1665"/>
      <c r="K689" s="1665"/>
      <c r="L689" s="1665"/>
      <c r="M689" s="1665"/>
      <c r="N689" s="1665"/>
      <c r="O689" s="1665"/>
      <c r="P689" s="1665"/>
      <c r="Q689" s="1665"/>
      <c r="R689" s="1665"/>
      <c r="T689" s="46"/>
      <c r="U689" s="16" t="s">
        <v>413</v>
      </c>
      <c r="Z689" s="1665"/>
      <c r="AA689" s="1665"/>
      <c r="AB689" s="1665"/>
      <c r="AC689" s="1665"/>
      <c r="AD689" s="1665"/>
      <c r="AE689" s="1665"/>
      <c r="AF689" s="1665"/>
      <c r="AG689" s="1665"/>
      <c r="AH689" s="1665"/>
      <c r="AI689" s="1665"/>
      <c r="AJ689" s="1665"/>
      <c r="AK689" s="1665"/>
      <c r="AM689" s="75"/>
      <c r="BA689" s="75">
        <f>IF($G706=0,"N/A",VLOOKUP($T$189,TC_Rent,(MATCH($B706,bedrooms,FALSE))))</f>
        <v>1462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5"/>
      <c r="H690" s="1665"/>
      <c r="I690" s="1665"/>
      <c r="J690" s="1665"/>
      <c r="K690" s="1665"/>
      <c r="L690" s="1665"/>
      <c r="M690" s="1665"/>
      <c r="N690" s="1665"/>
      <c r="O690" s="1665"/>
      <c r="P690" s="1665"/>
      <c r="Q690" s="1665"/>
      <c r="R690" s="1665"/>
      <c r="U690" s="16" t="s">
        <v>476</v>
      </c>
      <c r="Z690" s="1657"/>
      <c r="AA690" s="1657"/>
      <c r="AB690" s="1657"/>
      <c r="AC690" s="1657"/>
      <c r="AD690" s="1657"/>
      <c r="AE690" s="1657"/>
      <c r="AF690" s="1657"/>
      <c r="AG690" s="1657"/>
      <c r="AH690" s="1657"/>
      <c r="AI690" s="1657"/>
      <c r="AJ690" s="1657"/>
      <c r="AK690" s="1657"/>
      <c r="AM690" s="75"/>
      <c r="BA690" s="75">
        <f t="shared" ref="BA690:BA713" si="22">IF($G707=0,"N/A",VLOOKUP($T$189,TC_Rent,(MATCH($B707,bedrooms,FALSE))))</f>
        <v>2026</v>
      </c>
      <c r="BB690" s="75"/>
      <c r="BC690" s="75"/>
      <c r="BD690" s="75"/>
      <c r="BE690" s="75"/>
      <c r="BF690" s="75"/>
      <c r="BG690" s="681">
        <f>G706</f>
        <v>1</v>
      </c>
      <c r="BH690" s="694">
        <f>BG690/$BG$715</f>
        <v>1.4925373134328358E-2</v>
      </c>
      <c r="BI690" s="696">
        <f>IF(BH690=0," ",BH690*AH706)</f>
        <v>4.4776119402985069E-3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5"/>
      <c r="H691" s="1665"/>
      <c r="I691" s="1665"/>
      <c r="J691" s="1665"/>
      <c r="K691" s="1665"/>
      <c r="L691" s="1665"/>
      <c r="M691" s="1665"/>
      <c r="N691" s="1665"/>
      <c r="O691" s="1665"/>
      <c r="P691" s="1665"/>
      <c r="Q691" s="1665"/>
      <c r="R691" s="1665"/>
      <c r="U691" s="16" t="s">
        <v>907</v>
      </c>
      <c r="Z691" s="1657"/>
      <c r="AA691" s="1657"/>
      <c r="AB691" s="1657"/>
      <c r="AC691" s="1657"/>
      <c r="AD691" s="1657"/>
      <c r="AE691" s="1657"/>
      <c r="AF691" s="1657"/>
      <c r="AG691" s="1657"/>
      <c r="AH691" s="1657"/>
      <c r="AI691" s="1657"/>
      <c r="AJ691" s="1657"/>
      <c r="AK691" s="1657"/>
      <c r="AM691" s="75"/>
      <c r="BA691" s="75">
        <f t="shared" si="22"/>
        <v>1754</v>
      </c>
      <c r="BB691" s="75"/>
      <c r="BC691" s="75"/>
      <c r="BD691" s="75"/>
      <c r="BE691" s="75"/>
      <c r="BF691" s="75"/>
      <c r="BG691" s="682">
        <f t="shared" ref="BG691:BG714" si="23">G707</f>
        <v>3</v>
      </c>
      <c r="BH691" s="694">
        <f t="shared" ref="BH691:BH714" si="24">BG691/$BG$715</f>
        <v>4.4776119402985072E-2</v>
      </c>
      <c r="BI691" s="696">
        <f t="shared" ref="BI691:BI714" si="25">IF(BH691=0," ",BH691*AH707)</f>
        <v>1.3432835820895521E-2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1"/>
      <c r="H692" s="1661"/>
      <c r="I692" s="1661"/>
      <c r="J692" s="1661"/>
      <c r="K692" s="1661"/>
      <c r="L692" s="1661"/>
      <c r="O692" s="149" t="s">
        <v>892</v>
      </c>
      <c r="P692" s="1667"/>
      <c r="Q692" s="1667"/>
      <c r="R692" s="1667"/>
      <c r="U692" s="16" t="s">
        <v>712</v>
      </c>
      <c r="Z692" s="1661"/>
      <c r="AA692" s="1661"/>
      <c r="AB692" s="1661"/>
      <c r="AC692" s="1661"/>
      <c r="AD692" s="1661"/>
      <c r="AE692" s="1661"/>
      <c r="AH692" s="149" t="s">
        <v>892</v>
      </c>
      <c r="AI692" s="1667"/>
      <c r="AJ692" s="1667"/>
      <c r="AK692" s="1667"/>
      <c r="AM692" s="75"/>
      <c r="BA692" s="75">
        <f t="shared" si="22"/>
        <v>2026</v>
      </c>
      <c r="BB692" s="72"/>
      <c r="BC692" s="72"/>
      <c r="BD692" s="72"/>
      <c r="BE692" s="72"/>
      <c r="BF692" s="72"/>
      <c r="BG692" s="682">
        <f t="shared" si="23"/>
        <v>4</v>
      </c>
      <c r="BH692" s="694">
        <f t="shared" si="24"/>
        <v>5.9701492537313432E-2</v>
      </c>
      <c r="BI692" s="696">
        <f t="shared" si="25"/>
        <v>1.7910447761194027E-2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5"/>
      <c r="I693" s="1665"/>
      <c r="J693" s="1665"/>
      <c r="K693" s="1665"/>
      <c r="L693" s="1665"/>
      <c r="M693" s="1665"/>
      <c r="N693" s="1665"/>
      <c r="O693" s="1665"/>
      <c r="P693" s="1665"/>
      <c r="Q693" s="1665"/>
      <c r="R693" s="1665"/>
      <c r="U693" s="16" t="s">
        <v>908</v>
      </c>
      <c r="AA693" s="1665"/>
      <c r="AB693" s="1665"/>
      <c r="AC693" s="1665"/>
      <c r="AD693" s="1665"/>
      <c r="AE693" s="1665"/>
      <c r="AF693" s="1665"/>
      <c r="AG693" s="1665"/>
      <c r="AH693" s="1665"/>
      <c r="AI693" s="1665"/>
      <c r="AJ693" s="1665"/>
      <c r="AK693" s="1665"/>
      <c r="AM693" s="72"/>
      <c r="BA693" s="75">
        <f t="shared" si="22"/>
        <v>2260</v>
      </c>
      <c r="BB693" s="72"/>
      <c r="BC693" s="72"/>
      <c r="BD693" s="72"/>
      <c r="BE693" s="72"/>
      <c r="BF693" s="72"/>
      <c r="BG693" s="682">
        <f t="shared" si="23"/>
        <v>1</v>
      </c>
      <c r="BH693" s="694">
        <f t="shared" si="24"/>
        <v>1.4925373134328358E-2</v>
      </c>
      <c r="BI693" s="696">
        <f t="shared" si="25"/>
        <v>4.4776119402985069E-3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62" t="s">
        <v>528</v>
      </c>
      <c r="O694" s="1662"/>
      <c r="U694" s="16" t="s">
        <v>910</v>
      </c>
      <c r="AG694" s="1662" t="s">
        <v>528</v>
      </c>
      <c r="AH694" s="1662"/>
      <c r="AM694" s="72"/>
      <c r="BA694" s="75">
        <f t="shared" si="22"/>
        <v>2026</v>
      </c>
      <c r="BB694" s="72"/>
      <c r="BC694" s="72"/>
      <c r="BD694" s="72"/>
      <c r="BE694" s="72"/>
      <c r="BF694" s="72"/>
      <c r="BG694" s="682">
        <f t="shared" si="23"/>
        <v>1</v>
      </c>
      <c r="BH694" s="694">
        <f t="shared" si="24"/>
        <v>1.4925373134328358E-2</v>
      </c>
      <c r="BI694" s="696">
        <f t="shared" si="25"/>
        <v>4.4776119402985069E-3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1754</v>
      </c>
      <c r="BB695" s="72"/>
      <c r="BC695" s="72"/>
      <c r="BD695" s="72"/>
      <c r="BE695" s="72"/>
      <c r="BF695" s="72"/>
      <c r="BG695" s="682">
        <f t="shared" si="23"/>
        <v>2</v>
      </c>
      <c r="BH695" s="694">
        <f t="shared" si="24"/>
        <v>2.9850746268656716E-2</v>
      </c>
      <c r="BI695" s="696">
        <f t="shared" si="25"/>
        <v>1.3432835820895522E-2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2026</v>
      </c>
      <c r="BB696" s="72"/>
      <c r="BC696" s="72"/>
      <c r="BD696" s="72"/>
      <c r="BE696" s="72"/>
      <c r="BF696" s="72"/>
      <c r="BG696" s="682">
        <f t="shared" si="23"/>
        <v>2</v>
      </c>
      <c r="BH696" s="694">
        <f t="shared" si="24"/>
        <v>2.9850746268656716E-2</v>
      </c>
      <c r="BI696" s="696">
        <f t="shared" si="25"/>
        <v>1.3432835820895522E-2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1" t="s">
        <v>138</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f t="shared" si="22"/>
        <v>2026</v>
      </c>
      <c r="BB697" s="72"/>
      <c r="BC697" s="72"/>
      <c r="BD697" s="72"/>
      <c r="BE697" s="72"/>
      <c r="BF697" s="72"/>
      <c r="BG697" s="682">
        <f t="shared" si="23"/>
        <v>5</v>
      </c>
      <c r="BH697" s="694">
        <f t="shared" si="24"/>
        <v>7.4626865671641784E-2</v>
      </c>
      <c r="BI697" s="696">
        <f t="shared" si="25"/>
        <v>3.3582089552238806E-2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f t="shared" si="22"/>
        <v>1754</v>
      </c>
      <c r="BE698" s="72"/>
      <c r="BF698" s="72"/>
      <c r="BG698" s="682">
        <f t="shared" si="23"/>
        <v>4</v>
      </c>
      <c r="BH698" s="694">
        <f t="shared" si="24"/>
        <v>5.9701492537313432E-2</v>
      </c>
      <c r="BI698" s="696">
        <f t="shared" si="25"/>
        <v>2.6865671641791045E-2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f t="shared" si="22"/>
        <v>2026</v>
      </c>
      <c r="BE699" s="72"/>
      <c r="BF699" s="72"/>
      <c r="BG699" s="682">
        <f t="shared" si="23"/>
        <v>4</v>
      </c>
      <c r="BH699" s="694">
        <f t="shared" si="24"/>
        <v>5.9701492537313432E-2</v>
      </c>
      <c r="BI699" s="696">
        <f t="shared" si="25"/>
        <v>2.6865671641791045E-2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f t="shared" si="22"/>
        <v>2260</v>
      </c>
      <c r="BE700" s="72"/>
      <c r="BF700" s="72"/>
      <c r="BG700" s="682">
        <f t="shared" si="23"/>
        <v>3</v>
      </c>
      <c r="BH700" s="694">
        <f t="shared" si="24"/>
        <v>4.4776119402985072E-2</v>
      </c>
      <c r="BI700" s="696">
        <f t="shared" si="25"/>
        <v>2.0149253731343283E-2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f t="shared" si="22"/>
        <v>1462</v>
      </c>
      <c r="BE701" s="72"/>
      <c r="BF701" s="72"/>
      <c r="BG701" s="682">
        <f t="shared" si="23"/>
        <v>1</v>
      </c>
      <c r="BH701" s="694">
        <f t="shared" si="24"/>
        <v>1.4925373134328358E-2</v>
      </c>
      <c r="BI701" s="696">
        <f t="shared" si="25"/>
        <v>6.7164179104477612E-3</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768" t="s">
        <v>59</v>
      </c>
      <c r="C702" s="1769"/>
      <c r="D702" s="1769"/>
      <c r="E702" s="1769"/>
      <c r="F702" s="1770"/>
      <c r="G702" s="1768" t="s">
        <v>283</v>
      </c>
      <c r="H702" s="1769"/>
      <c r="I702" s="1769"/>
      <c r="J702" s="1770"/>
      <c r="K702" s="2136" t="s">
        <v>2211</v>
      </c>
      <c r="L702" s="2137"/>
      <c r="M702" s="2137"/>
      <c r="N702" s="2138"/>
      <c r="O702" s="1768" t="s">
        <v>651</v>
      </c>
      <c r="P702" s="1769"/>
      <c r="Q702" s="1769"/>
      <c r="R702" s="1769"/>
      <c r="S702" s="1770"/>
      <c r="T702" s="1768" t="s">
        <v>284</v>
      </c>
      <c r="U702" s="1769"/>
      <c r="V702" s="1769"/>
      <c r="W702" s="1769"/>
      <c r="X702" s="1770"/>
      <c r="Y702" s="1768" t="s">
        <v>285</v>
      </c>
      <c r="Z702" s="1769"/>
      <c r="AA702" s="1769"/>
      <c r="AB702" s="1770"/>
      <c r="AC702" s="1768" t="s">
        <v>286</v>
      </c>
      <c r="AD702" s="1769"/>
      <c r="AE702" s="1769"/>
      <c r="AF702" s="1769"/>
      <c r="AG702" s="1770"/>
      <c r="AH702" s="1768" t="s">
        <v>2212</v>
      </c>
      <c r="AI702" s="1769"/>
      <c r="AJ702" s="1769"/>
      <c r="AK702" s="1769"/>
      <c r="AL702" s="1770"/>
      <c r="AM702" s="1768" t="s">
        <v>2213</v>
      </c>
      <c r="AN702" s="1769"/>
      <c r="AO702" s="1770"/>
      <c r="BA702" s="75">
        <f t="shared" si="22"/>
        <v>2026</v>
      </c>
      <c r="BB702" s="72"/>
      <c r="BC702" s="72"/>
      <c r="BD702" s="72"/>
      <c r="BE702" s="72"/>
      <c r="BF702" s="72"/>
      <c r="BG702" s="682">
        <f t="shared" si="23"/>
        <v>2</v>
      </c>
      <c r="BH702" s="694">
        <f t="shared" si="24"/>
        <v>2.9850746268656716E-2</v>
      </c>
      <c r="BI702" s="696">
        <f t="shared" si="25"/>
        <v>1.4925373134328358E-2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2"/>
      <c r="B703" s="1771"/>
      <c r="C703" s="1772"/>
      <c r="D703" s="1772"/>
      <c r="E703" s="1772"/>
      <c r="F703" s="1773"/>
      <c r="G703" s="1771"/>
      <c r="H703" s="1772"/>
      <c r="I703" s="1772"/>
      <c r="J703" s="1773"/>
      <c r="K703" s="2139"/>
      <c r="L703" s="2140"/>
      <c r="M703" s="2140"/>
      <c r="N703" s="2141"/>
      <c r="O703" s="1771"/>
      <c r="P703" s="1772"/>
      <c r="Q703" s="1772"/>
      <c r="R703" s="1772"/>
      <c r="S703" s="1773"/>
      <c r="T703" s="1771"/>
      <c r="U703" s="1772"/>
      <c r="V703" s="1772"/>
      <c r="W703" s="1772"/>
      <c r="X703" s="1773"/>
      <c r="Y703" s="1771"/>
      <c r="Z703" s="1772"/>
      <c r="AA703" s="1772"/>
      <c r="AB703" s="1773"/>
      <c r="AC703" s="1771"/>
      <c r="AD703" s="1772"/>
      <c r="AE703" s="1772"/>
      <c r="AF703" s="1772"/>
      <c r="AG703" s="1773"/>
      <c r="AH703" s="1771"/>
      <c r="AI703" s="1772"/>
      <c r="AJ703" s="1772"/>
      <c r="AK703" s="1772"/>
      <c r="AL703" s="1773"/>
      <c r="AM703" s="1771"/>
      <c r="AN703" s="1772"/>
      <c r="AO703" s="1773"/>
      <c r="BA703" s="75">
        <f t="shared" si="22"/>
        <v>1462</v>
      </c>
      <c r="BB703" s="72"/>
      <c r="BC703" s="72"/>
      <c r="BD703" s="72"/>
      <c r="BE703" s="72"/>
      <c r="BF703" s="72"/>
      <c r="BG703" s="682">
        <f t="shared" si="23"/>
        <v>2</v>
      </c>
      <c r="BH703" s="694">
        <f t="shared" si="24"/>
        <v>2.9850746268656716E-2</v>
      </c>
      <c r="BI703" s="696">
        <f t="shared" si="25"/>
        <v>1.4925373134328358E-2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1"/>
      <c r="C704" s="1772"/>
      <c r="D704" s="1772"/>
      <c r="E704" s="1772"/>
      <c r="F704" s="1773"/>
      <c r="G704" s="1771"/>
      <c r="H704" s="1772"/>
      <c r="I704" s="1772"/>
      <c r="J704" s="1773"/>
      <c r="K704" s="2139"/>
      <c r="L704" s="2140"/>
      <c r="M704" s="2140"/>
      <c r="N704" s="2141"/>
      <c r="O704" s="1771"/>
      <c r="P704" s="1772"/>
      <c r="Q704" s="1772"/>
      <c r="R704" s="1772"/>
      <c r="S704" s="1773"/>
      <c r="T704" s="1771"/>
      <c r="U704" s="1772"/>
      <c r="V704" s="1772"/>
      <c r="W704" s="1772"/>
      <c r="X704" s="1773"/>
      <c r="Y704" s="1771"/>
      <c r="Z704" s="1772"/>
      <c r="AA704" s="1772"/>
      <c r="AB704" s="1773"/>
      <c r="AC704" s="1771"/>
      <c r="AD704" s="1772"/>
      <c r="AE704" s="1772"/>
      <c r="AF704" s="1772"/>
      <c r="AG704" s="1773"/>
      <c r="AH704" s="1771"/>
      <c r="AI704" s="1772"/>
      <c r="AJ704" s="1772"/>
      <c r="AK704" s="1772"/>
      <c r="AL704" s="1773"/>
      <c r="AM704" s="1771"/>
      <c r="AN704" s="1772"/>
      <c r="AO704" s="1773"/>
      <c r="BA704" s="75">
        <f t="shared" si="22"/>
        <v>1754</v>
      </c>
      <c r="BB704" s="72"/>
      <c r="BC704" s="72"/>
      <c r="BD704" s="72"/>
      <c r="BE704" s="72"/>
      <c r="BF704" s="72"/>
      <c r="BG704" s="682">
        <f t="shared" si="23"/>
        <v>1</v>
      </c>
      <c r="BH704" s="694">
        <f t="shared" si="24"/>
        <v>1.4925373134328358E-2</v>
      </c>
      <c r="BI704" s="696">
        <f t="shared" si="25"/>
        <v>7.462686567164179E-3</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4"/>
      <c r="C705" s="1775"/>
      <c r="D705" s="1775"/>
      <c r="E705" s="1775"/>
      <c r="F705" s="1776"/>
      <c r="G705" s="1774"/>
      <c r="H705" s="1775"/>
      <c r="I705" s="1775"/>
      <c r="J705" s="1776"/>
      <c r="K705" s="2139"/>
      <c r="L705" s="2140"/>
      <c r="M705" s="2140"/>
      <c r="N705" s="2141"/>
      <c r="O705" s="1774"/>
      <c r="P705" s="1775"/>
      <c r="Q705" s="1775"/>
      <c r="R705" s="1775"/>
      <c r="S705" s="1776"/>
      <c r="T705" s="1774"/>
      <c r="U705" s="1775"/>
      <c r="V705" s="1775"/>
      <c r="W705" s="1775"/>
      <c r="X705" s="1776"/>
      <c r="Y705" s="1774"/>
      <c r="Z705" s="1775"/>
      <c r="AA705" s="1775"/>
      <c r="AB705" s="1776"/>
      <c r="AC705" s="1774"/>
      <c r="AD705" s="1775"/>
      <c r="AE705" s="1775"/>
      <c r="AF705" s="1775"/>
      <c r="AG705" s="1776"/>
      <c r="AH705" s="1774"/>
      <c r="AI705" s="1775"/>
      <c r="AJ705" s="1775"/>
      <c r="AK705" s="1775"/>
      <c r="AL705" s="1776"/>
      <c r="AM705" s="1774"/>
      <c r="AN705" s="1775"/>
      <c r="AO705" s="1776"/>
      <c r="BA705" s="75">
        <f t="shared" si="22"/>
        <v>1462</v>
      </c>
      <c r="BB705" s="72"/>
      <c r="BC705" s="72"/>
      <c r="BD705" s="72"/>
      <c r="BE705" s="72"/>
      <c r="BF705" s="72"/>
      <c r="BG705" s="682">
        <f t="shared" si="23"/>
        <v>4</v>
      </c>
      <c r="BH705" s="694">
        <f t="shared" si="24"/>
        <v>5.9701492537313432E-2</v>
      </c>
      <c r="BI705" s="696">
        <f t="shared" si="25"/>
        <v>2.9850746268656716E-2</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9" t="s">
        <v>488</v>
      </c>
      <c r="C706" s="1790"/>
      <c r="D706" s="1790"/>
      <c r="E706" s="1790"/>
      <c r="F706" s="1791"/>
      <c r="G706" s="1786">
        <v>1</v>
      </c>
      <c r="H706" s="1787"/>
      <c r="I706" s="1787"/>
      <c r="J706" s="1788"/>
      <c r="K706" s="1793">
        <v>884</v>
      </c>
      <c r="L706" s="1794"/>
      <c r="M706" s="1794"/>
      <c r="N706" s="1795"/>
      <c r="O706" s="1796">
        <v>365</v>
      </c>
      <c r="P706" s="1797"/>
      <c r="Q706" s="1797"/>
      <c r="R706" s="1797"/>
      <c r="S706" s="1798"/>
      <c r="T706" s="1799">
        <f t="shared" ref="T706:T730" si="26">G706*O706</f>
        <v>365</v>
      </c>
      <c r="U706" s="1800"/>
      <c r="V706" s="1800"/>
      <c r="W706" s="1800"/>
      <c r="X706" s="1801"/>
      <c r="Y706" s="1796">
        <v>73</v>
      </c>
      <c r="Z706" s="1797"/>
      <c r="AA706" s="1797"/>
      <c r="AB706" s="1798"/>
      <c r="AC706" s="1799">
        <f t="shared" ref="AC706:AC730" si="27">O706+Y706</f>
        <v>438</v>
      </c>
      <c r="AD706" s="1800"/>
      <c r="AE706" s="1800"/>
      <c r="AF706" s="1800"/>
      <c r="AG706" s="1801"/>
      <c r="AH706" s="1947">
        <v>0.3</v>
      </c>
      <c r="AI706" s="1948"/>
      <c r="AJ706" s="1948"/>
      <c r="AK706" s="1948"/>
      <c r="AL706" s="1949"/>
      <c r="AM706" s="2142">
        <f>IF($AH706&gt;0,($AC706/$BA689)," ")</f>
        <v>0.29958960328317374</v>
      </c>
      <c r="AN706" s="2143"/>
      <c r="AO706" s="2144"/>
      <c r="BA706" s="75">
        <f t="shared" si="22"/>
        <v>1754</v>
      </c>
      <c r="BB706" s="72"/>
      <c r="BC706" s="72"/>
      <c r="BD706" s="72"/>
      <c r="BE706" s="72"/>
      <c r="BF706" s="72"/>
      <c r="BG706" s="682">
        <f t="shared" si="23"/>
        <v>2</v>
      </c>
      <c r="BH706" s="694">
        <f t="shared" si="24"/>
        <v>2.9850746268656716E-2</v>
      </c>
      <c r="BI706" s="696">
        <f t="shared" si="25"/>
        <v>1.4925373134328358E-2</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9" t="s">
        <v>846</v>
      </c>
      <c r="C707" s="1790"/>
      <c r="D707" s="1790"/>
      <c r="E707" s="1790"/>
      <c r="F707" s="1791"/>
      <c r="G707" s="1786">
        <v>3</v>
      </c>
      <c r="H707" s="1787"/>
      <c r="I707" s="1787"/>
      <c r="J707" s="1788"/>
      <c r="K707" s="1793">
        <v>1206</v>
      </c>
      <c r="L707" s="1794"/>
      <c r="M707" s="1794"/>
      <c r="N707" s="1795"/>
      <c r="O707" s="1796">
        <v>480</v>
      </c>
      <c r="P707" s="1797"/>
      <c r="Q707" s="1797"/>
      <c r="R707" s="1797"/>
      <c r="S707" s="1798"/>
      <c r="T707" s="1799">
        <f t="shared" si="26"/>
        <v>1440</v>
      </c>
      <c r="U707" s="1800"/>
      <c r="V707" s="1800"/>
      <c r="W707" s="1800"/>
      <c r="X707" s="1801"/>
      <c r="Y707" s="1796">
        <v>127</v>
      </c>
      <c r="Z707" s="1797"/>
      <c r="AA707" s="1797"/>
      <c r="AB707" s="1798"/>
      <c r="AC707" s="1799">
        <f t="shared" si="27"/>
        <v>607</v>
      </c>
      <c r="AD707" s="1800"/>
      <c r="AE707" s="1800"/>
      <c r="AF707" s="1800"/>
      <c r="AG707" s="1801"/>
      <c r="AH707" s="1814">
        <v>0.3</v>
      </c>
      <c r="AI707" s="1815"/>
      <c r="AJ707" s="1815"/>
      <c r="AK707" s="1815"/>
      <c r="AL707" s="1816"/>
      <c r="AM707" s="2142">
        <f t="shared" ref="AM707:AM730" si="28">IF($AH707&gt;0,($AC707/$BA690), " ")</f>
        <v>0.29960513326752219</v>
      </c>
      <c r="AN707" s="2143"/>
      <c r="AO707" s="2144"/>
      <c r="BA707" s="75">
        <f t="shared" si="22"/>
        <v>2260</v>
      </c>
      <c r="BB707" s="72"/>
      <c r="BC707" s="72"/>
      <c r="BD707" s="72"/>
      <c r="BE707" s="72"/>
      <c r="BF707" s="72"/>
      <c r="BG707" s="682">
        <f t="shared" si="23"/>
        <v>2</v>
      </c>
      <c r="BH707" s="694">
        <f t="shared" si="24"/>
        <v>2.9850746268656716E-2</v>
      </c>
      <c r="BI707" s="696">
        <f t="shared" si="25"/>
        <v>1.4925373134328358E-2</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9" t="s">
        <v>845</v>
      </c>
      <c r="C708" s="1790"/>
      <c r="D708" s="1790"/>
      <c r="E708" s="1790"/>
      <c r="F708" s="1791"/>
      <c r="G708" s="1786">
        <v>4</v>
      </c>
      <c r="H708" s="1787"/>
      <c r="I708" s="1787"/>
      <c r="J708" s="1788"/>
      <c r="K708" s="1793">
        <v>1040</v>
      </c>
      <c r="L708" s="1794"/>
      <c r="M708" s="1794"/>
      <c r="N708" s="1795"/>
      <c r="O708" s="1796">
        <v>403</v>
      </c>
      <c r="P708" s="1797"/>
      <c r="Q708" s="1797"/>
      <c r="R708" s="1797"/>
      <c r="S708" s="1798"/>
      <c r="T708" s="1799">
        <f t="shared" si="26"/>
        <v>1612</v>
      </c>
      <c r="U708" s="1800"/>
      <c r="V708" s="1800"/>
      <c r="W708" s="1800"/>
      <c r="X708" s="1801"/>
      <c r="Y708" s="1796">
        <v>100</v>
      </c>
      <c r="Z708" s="1797"/>
      <c r="AA708" s="1797"/>
      <c r="AB708" s="1798"/>
      <c r="AC708" s="1799">
        <f t="shared" si="27"/>
        <v>503</v>
      </c>
      <c r="AD708" s="1800"/>
      <c r="AE708" s="1800"/>
      <c r="AF708" s="1800"/>
      <c r="AG708" s="1801"/>
      <c r="AH708" s="1814">
        <v>0.3</v>
      </c>
      <c r="AI708" s="1815"/>
      <c r="AJ708" s="1815"/>
      <c r="AK708" s="1815"/>
      <c r="AL708" s="1816"/>
      <c r="AM708" s="2142">
        <f t="shared" si="28"/>
        <v>0.28677309007981755</v>
      </c>
      <c r="AN708" s="2143"/>
      <c r="AO708" s="2144"/>
      <c r="BA708" s="75">
        <f t="shared" si="22"/>
        <v>1462</v>
      </c>
      <c r="BB708" s="72"/>
      <c r="BC708" s="72"/>
      <c r="BD708" s="72"/>
      <c r="BE708" s="72"/>
      <c r="BF708" s="72"/>
      <c r="BG708" s="682">
        <f t="shared" si="23"/>
        <v>3</v>
      </c>
      <c r="BH708" s="694">
        <f t="shared" si="24"/>
        <v>4.4776119402985072E-2</v>
      </c>
      <c r="BI708" s="696">
        <f t="shared" si="25"/>
        <v>2.2388059701492536E-2</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2"/>
      <c r="B709" s="1789" t="s">
        <v>846</v>
      </c>
      <c r="C709" s="1790"/>
      <c r="D709" s="1790"/>
      <c r="E709" s="1790"/>
      <c r="F709" s="1791"/>
      <c r="G709" s="1786">
        <v>1</v>
      </c>
      <c r="H709" s="1787"/>
      <c r="I709" s="1787"/>
      <c r="J709" s="1788"/>
      <c r="K709" s="1793">
        <v>1206</v>
      </c>
      <c r="L709" s="1794"/>
      <c r="M709" s="1794"/>
      <c r="N709" s="1795"/>
      <c r="O709" s="1796">
        <v>453</v>
      </c>
      <c r="P709" s="1797"/>
      <c r="Q709" s="1797"/>
      <c r="R709" s="1797"/>
      <c r="S709" s="1798"/>
      <c r="T709" s="1799">
        <f t="shared" si="26"/>
        <v>453</v>
      </c>
      <c r="U709" s="1800"/>
      <c r="V709" s="1800"/>
      <c r="W709" s="1800"/>
      <c r="X709" s="1801"/>
      <c r="Y709" s="1796">
        <v>127</v>
      </c>
      <c r="Z709" s="1797"/>
      <c r="AA709" s="1797"/>
      <c r="AB709" s="1798"/>
      <c r="AC709" s="1799">
        <f t="shared" si="27"/>
        <v>580</v>
      </c>
      <c r="AD709" s="1800"/>
      <c r="AE709" s="1800"/>
      <c r="AF709" s="1800"/>
      <c r="AG709" s="1801"/>
      <c r="AH709" s="1814">
        <v>0.3</v>
      </c>
      <c r="AI709" s="1815"/>
      <c r="AJ709" s="1815"/>
      <c r="AK709" s="1815"/>
      <c r="AL709" s="1816"/>
      <c r="AM709" s="2142">
        <f t="shared" si="28"/>
        <v>0.28627838104639686</v>
      </c>
      <c r="AN709" s="2143"/>
      <c r="AO709" s="2144"/>
      <c r="BA709" s="75">
        <f t="shared" si="22"/>
        <v>1754</v>
      </c>
      <c r="BB709" s="72"/>
      <c r="BC709" s="72"/>
      <c r="BD709" s="72"/>
      <c r="BE709" s="72"/>
      <c r="BF709" s="72"/>
      <c r="BG709" s="682">
        <f t="shared" si="23"/>
        <v>2</v>
      </c>
      <c r="BH709" s="694">
        <f t="shared" si="24"/>
        <v>2.9850746268656716E-2</v>
      </c>
      <c r="BI709" s="696">
        <f t="shared" si="25"/>
        <v>1.4925373134328358E-2</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2"/>
      <c r="B710" s="1789" t="s">
        <v>847</v>
      </c>
      <c r="C710" s="1790"/>
      <c r="D710" s="1790"/>
      <c r="E710" s="1790"/>
      <c r="F710" s="1791"/>
      <c r="G710" s="1786">
        <v>1</v>
      </c>
      <c r="H710" s="1787"/>
      <c r="I710" s="1787"/>
      <c r="J710" s="1788"/>
      <c r="K710" s="1793">
        <v>1487</v>
      </c>
      <c r="L710" s="1794"/>
      <c r="M710" s="1794"/>
      <c r="N710" s="1795"/>
      <c r="O710" s="1796">
        <v>492</v>
      </c>
      <c r="P710" s="1797"/>
      <c r="Q710" s="1797"/>
      <c r="R710" s="1797"/>
      <c r="S710" s="1798"/>
      <c r="T710" s="1799">
        <f t="shared" si="26"/>
        <v>492</v>
      </c>
      <c r="U710" s="1800"/>
      <c r="V710" s="1800"/>
      <c r="W710" s="1800"/>
      <c r="X710" s="1801"/>
      <c r="Y710" s="1796">
        <v>153</v>
      </c>
      <c r="Z710" s="1797"/>
      <c r="AA710" s="1797"/>
      <c r="AB710" s="1798"/>
      <c r="AC710" s="1799">
        <f t="shared" si="27"/>
        <v>645</v>
      </c>
      <c r="AD710" s="1800"/>
      <c r="AE710" s="1800"/>
      <c r="AF710" s="1800"/>
      <c r="AG710" s="1801"/>
      <c r="AH710" s="1814">
        <v>0.3</v>
      </c>
      <c r="AI710" s="1815"/>
      <c r="AJ710" s="1815"/>
      <c r="AK710" s="1815"/>
      <c r="AL710" s="1816"/>
      <c r="AM710" s="2142">
        <f t="shared" si="28"/>
        <v>0.28539823008849557</v>
      </c>
      <c r="AN710" s="2143"/>
      <c r="AO710" s="2144"/>
      <c r="BA710" s="75">
        <f t="shared" si="22"/>
        <v>2260</v>
      </c>
      <c r="BB710" s="72"/>
      <c r="BC710" s="72"/>
      <c r="BD710" s="72"/>
      <c r="BE710" s="72"/>
      <c r="BF710" s="72"/>
      <c r="BG710" s="682">
        <f t="shared" si="23"/>
        <v>1</v>
      </c>
      <c r="BH710" s="694">
        <f t="shared" si="24"/>
        <v>1.4925373134328358E-2</v>
      </c>
      <c r="BI710" s="696">
        <f t="shared" si="25"/>
        <v>7.462686567164179E-3</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2"/>
      <c r="B711" s="1789" t="s">
        <v>846</v>
      </c>
      <c r="C711" s="1790"/>
      <c r="D711" s="1790"/>
      <c r="E711" s="1790"/>
      <c r="F711" s="1791"/>
      <c r="G711" s="1786">
        <v>2</v>
      </c>
      <c r="H711" s="1787"/>
      <c r="I711" s="1787"/>
      <c r="J711" s="1788"/>
      <c r="K711" s="1793">
        <v>1226</v>
      </c>
      <c r="L711" s="1794"/>
      <c r="M711" s="1794"/>
      <c r="N711" s="1795"/>
      <c r="O711" s="1796">
        <v>784</v>
      </c>
      <c r="P711" s="1797"/>
      <c r="Q711" s="1797"/>
      <c r="R711" s="1797"/>
      <c r="S711" s="1798"/>
      <c r="T711" s="1799">
        <f t="shared" si="26"/>
        <v>1568</v>
      </c>
      <c r="U711" s="1800"/>
      <c r="V711" s="1800"/>
      <c r="W711" s="1800"/>
      <c r="X711" s="1801"/>
      <c r="Y711" s="1796">
        <v>73</v>
      </c>
      <c r="Z711" s="1797"/>
      <c r="AA711" s="1797"/>
      <c r="AB711" s="1798"/>
      <c r="AC711" s="1799">
        <f t="shared" si="27"/>
        <v>857</v>
      </c>
      <c r="AD711" s="1800"/>
      <c r="AE711" s="1800"/>
      <c r="AF711" s="1800"/>
      <c r="AG711" s="1801"/>
      <c r="AH711" s="1814">
        <v>0.45</v>
      </c>
      <c r="AI711" s="1815"/>
      <c r="AJ711" s="1815"/>
      <c r="AK711" s="1815"/>
      <c r="AL711" s="1816"/>
      <c r="AM711" s="2142">
        <f t="shared" si="28"/>
        <v>0.42300098716683121</v>
      </c>
      <c r="AN711" s="2143"/>
      <c r="AO711" s="2144"/>
      <c r="BA711" s="75">
        <f t="shared" si="22"/>
        <v>1754</v>
      </c>
      <c r="BB711" s="72"/>
      <c r="BC711" s="72"/>
      <c r="BD711" s="72"/>
      <c r="BE711" s="72"/>
      <c r="BF711" s="72"/>
      <c r="BG711" s="682">
        <f t="shared" si="23"/>
        <v>1</v>
      </c>
      <c r="BH711" s="694">
        <f t="shared" si="24"/>
        <v>1.4925373134328358E-2</v>
      </c>
      <c r="BI711" s="696">
        <f t="shared" si="25"/>
        <v>7.462686567164179E-3</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2"/>
      <c r="B712" s="1789" t="s">
        <v>845</v>
      </c>
      <c r="C712" s="1790"/>
      <c r="D712" s="1790"/>
      <c r="E712" s="1790"/>
      <c r="F712" s="1791"/>
      <c r="G712" s="1786">
        <v>2</v>
      </c>
      <c r="H712" s="1787"/>
      <c r="I712" s="1787"/>
      <c r="J712" s="1788"/>
      <c r="K712" s="1793">
        <v>1040</v>
      </c>
      <c r="L712" s="1794"/>
      <c r="M712" s="1794"/>
      <c r="N712" s="1795"/>
      <c r="O712" s="1796">
        <v>689</v>
      </c>
      <c r="P712" s="1797"/>
      <c r="Q712" s="1797"/>
      <c r="R712" s="1797"/>
      <c r="S712" s="1798"/>
      <c r="T712" s="1799">
        <f t="shared" si="26"/>
        <v>1378</v>
      </c>
      <c r="U712" s="1800"/>
      <c r="V712" s="1800"/>
      <c r="W712" s="1800"/>
      <c r="X712" s="1801"/>
      <c r="Y712" s="1796">
        <v>100</v>
      </c>
      <c r="Z712" s="1797"/>
      <c r="AA712" s="1797"/>
      <c r="AB712" s="1798"/>
      <c r="AC712" s="1799">
        <f t="shared" si="27"/>
        <v>789</v>
      </c>
      <c r="AD712" s="1800"/>
      <c r="AE712" s="1800"/>
      <c r="AF712" s="1800"/>
      <c r="AG712" s="1801"/>
      <c r="AH712" s="1814">
        <v>0.45</v>
      </c>
      <c r="AI712" s="1815"/>
      <c r="AJ712" s="1815"/>
      <c r="AK712" s="1815"/>
      <c r="AL712" s="1816"/>
      <c r="AM712" s="2142">
        <f t="shared" si="28"/>
        <v>0.44982896237172176</v>
      </c>
      <c r="AN712" s="2143"/>
      <c r="AO712" s="2144"/>
      <c r="BA712" s="75">
        <f t="shared" si="22"/>
        <v>2026</v>
      </c>
      <c r="BB712" s="72"/>
      <c r="BC712" s="72"/>
      <c r="BD712" s="72"/>
      <c r="BE712" s="72"/>
      <c r="BF712" s="72"/>
      <c r="BG712" s="682">
        <f t="shared" si="23"/>
        <v>5</v>
      </c>
      <c r="BH712" s="694">
        <f t="shared" si="24"/>
        <v>7.4626865671641784E-2</v>
      </c>
      <c r="BI712" s="696">
        <f t="shared" si="25"/>
        <v>4.4776119402985072E-2</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2"/>
      <c r="B713" s="1789" t="s">
        <v>846</v>
      </c>
      <c r="C713" s="1790"/>
      <c r="D713" s="1790"/>
      <c r="E713" s="1790"/>
      <c r="F713" s="1791"/>
      <c r="G713" s="1786">
        <v>5</v>
      </c>
      <c r="H713" s="1787"/>
      <c r="I713" s="1787"/>
      <c r="J713" s="1788"/>
      <c r="K713" s="1793">
        <v>1206</v>
      </c>
      <c r="L713" s="1794"/>
      <c r="M713" s="1794"/>
      <c r="N713" s="1795"/>
      <c r="O713" s="1796">
        <v>784</v>
      </c>
      <c r="P713" s="1797"/>
      <c r="Q713" s="1797"/>
      <c r="R713" s="1797"/>
      <c r="S713" s="1798"/>
      <c r="T713" s="1799">
        <f t="shared" si="26"/>
        <v>3920</v>
      </c>
      <c r="U713" s="1800"/>
      <c r="V713" s="1800"/>
      <c r="W713" s="1800"/>
      <c r="X713" s="1801"/>
      <c r="Y713" s="1796">
        <v>127</v>
      </c>
      <c r="Z713" s="1797"/>
      <c r="AA713" s="1797"/>
      <c r="AB713" s="1798"/>
      <c r="AC713" s="1799">
        <f t="shared" si="27"/>
        <v>911</v>
      </c>
      <c r="AD713" s="1800"/>
      <c r="AE713" s="1800"/>
      <c r="AF713" s="1800"/>
      <c r="AG713" s="1801"/>
      <c r="AH713" s="1814">
        <v>0.45</v>
      </c>
      <c r="AI713" s="1815"/>
      <c r="AJ713" s="1815"/>
      <c r="AK713" s="1815"/>
      <c r="AL713" s="1816"/>
      <c r="AM713" s="2142">
        <f t="shared" si="28"/>
        <v>0.44965449160908194</v>
      </c>
      <c r="AN713" s="2143"/>
      <c r="AO713" s="2144"/>
      <c r="BA713" s="75">
        <f t="shared" si="22"/>
        <v>1754</v>
      </c>
      <c r="BB713" s="72"/>
      <c r="BC713" s="72"/>
      <c r="BD713" s="72"/>
      <c r="BE713" s="72"/>
      <c r="BF713" s="72"/>
      <c r="BG713" s="682">
        <f t="shared" si="23"/>
        <v>3</v>
      </c>
      <c r="BH713" s="694">
        <f t="shared" si="24"/>
        <v>4.4776119402985072E-2</v>
      </c>
      <c r="BI713" s="696">
        <f t="shared" si="25"/>
        <v>2.6865671641791041E-2</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2"/>
      <c r="B714" s="1789" t="s">
        <v>846</v>
      </c>
      <c r="C714" s="1790"/>
      <c r="D714" s="1790"/>
      <c r="E714" s="1790"/>
      <c r="F714" s="1791"/>
      <c r="G714" s="1786">
        <v>4</v>
      </c>
      <c r="H714" s="1787"/>
      <c r="I714" s="1787"/>
      <c r="J714" s="1788"/>
      <c r="K714" s="1793">
        <v>1226</v>
      </c>
      <c r="L714" s="1794"/>
      <c r="M714" s="1794"/>
      <c r="N714" s="1795"/>
      <c r="O714" s="1796">
        <v>757</v>
      </c>
      <c r="P714" s="1797"/>
      <c r="Q714" s="1797"/>
      <c r="R714" s="1797"/>
      <c r="S714" s="1798"/>
      <c r="T714" s="1799">
        <f t="shared" si="26"/>
        <v>3028</v>
      </c>
      <c r="U714" s="1800"/>
      <c r="V714" s="1800"/>
      <c r="W714" s="1800"/>
      <c r="X714" s="1801"/>
      <c r="Y714" s="1796">
        <v>154</v>
      </c>
      <c r="Z714" s="1797"/>
      <c r="AA714" s="1797"/>
      <c r="AB714" s="1798"/>
      <c r="AC714" s="1799">
        <f t="shared" si="27"/>
        <v>911</v>
      </c>
      <c r="AD714" s="1800"/>
      <c r="AE714" s="1800"/>
      <c r="AF714" s="1800"/>
      <c r="AG714" s="1801"/>
      <c r="AH714" s="1814">
        <v>0.45</v>
      </c>
      <c r="AI714" s="1815"/>
      <c r="AJ714" s="1815"/>
      <c r="AK714" s="1815"/>
      <c r="AL714" s="1816"/>
      <c r="AM714" s="2142">
        <f t="shared" si="28"/>
        <v>0.44965449160908194</v>
      </c>
      <c r="AN714" s="2143"/>
      <c r="AO714" s="2144"/>
      <c r="BA714" s="72"/>
      <c r="BB714" s="72"/>
      <c r="BC714" s="72"/>
      <c r="BD714" s="72"/>
      <c r="BE714" s="72"/>
      <c r="BF714" s="72"/>
      <c r="BG714" s="683">
        <f t="shared" si="23"/>
        <v>8</v>
      </c>
      <c r="BH714" s="695">
        <f t="shared" si="24"/>
        <v>0.11940298507462686</v>
      </c>
      <c r="BI714" s="696">
        <f t="shared" si="25"/>
        <v>7.164179104477611E-2</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9" t="s">
        <v>845</v>
      </c>
      <c r="C715" s="1790"/>
      <c r="D715" s="1790"/>
      <c r="E715" s="1790"/>
      <c r="F715" s="1791"/>
      <c r="G715" s="1786">
        <v>4</v>
      </c>
      <c r="H715" s="1787"/>
      <c r="I715" s="1787"/>
      <c r="J715" s="1788"/>
      <c r="K715" s="1793">
        <v>1040</v>
      </c>
      <c r="L715" s="1794"/>
      <c r="M715" s="1794"/>
      <c r="N715" s="1795"/>
      <c r="O715" s="1796">
        <v>666</v>
      </c>
      <c r="P715" s="1797"/>
      <c r="Q715" s="1797"/>
      <c r="R715" s="1797"/>
      <c r="S715" s="1798"/>
      <c r="T715" s="1799">
        <f t="shared" si="26"/>
        <v>2664</v>
      </c>
      <c r="U715" s="1800"/>
      <c r="V715" s="1800"/>
      <c r="W715" s="1800"/>
      <c r="X715" s="1801"/>
      <c r="Y715" s="1796">
        <v>123</v>
      </c>
      <c r="Z715" s="1797"/>
      <c r="AA715" s="1797"/>
      <c r="AB715" s="1798"/>
      <c r="AC715" s="1799">
        <f t="shared" si="27"/>
        <v>789</v>
      </c>
      <c r="AD715" s="1800"/>
      <c r="AE715" s="1800"/>
      <c r="AF715" s="1800"/>
      <c r="AG715" s="1801"/>
      <c r="AH715" s="1814">
        <v>0.45</v>
      </c>
      <c r="AI715" s="1815"/>
      <c r="AJ715" s="1815"/>
      <c r="AK715" s="1815"/>
      <c r="AL715" s="1816"/>
      <c r="AM715" s="2142">
        <f t="shared" si="28"/>
        <v>0.44982896237172176</v>
      </c>
      <c r="AN715" s="2143"/>
      <c r="AO715" s="2144"/>
      <c r="BA715" s="72"/>
      <c r="BB715" s="72"/>
      <c r="BC715" s="72"/>
      <c r="BD715" s="72"/>
      <c r="BE715" s="149"/>
      <c r="BF715" s="147" t="s">
        <v>953</v>
      </c>
      <c r="BG715" s="697">
        <f>SUM(BG690:BG714)</f>
        <v>67</v>
      </c>
      <c r="BH715" s="698">
        <f>SUM(BH690:BH714)</f>
        <v>1</v>
      </c>
      <c r="BI715" s="698">
        <f>SUM(BI690:BI714)</f>
        <v>0.47835820895522385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9" t="s">
        <v>846</v>
      </c>
      <c r="C716" s="1790"/>
      <c r="D716" s="1790"/>
      <c r="E716" s="1790"/>
      <c r="F716" s="1791"/>
      <c r="G716" s="1786">
        <v>3</v>
      </c>
      <c r="H716" s="1787"/>
      <c r="I716" s="1787"/>
      <c r="J716" s="1788"/>
      <c r="K716" s="1793">
        <v>1206</v>
      </c>
      <c r="L716" s="1794"/>
      <c r="M716" s="1794"/>
      <c r="N716" s="1795"/>
      <c r="O716" s="1796">
        <v>757</v>
      </c>
      <c r="P716" s="1797"/>
      <c r="Q716" s="1797"/>
      <c r="R716" s="1797"/>
      <c r="S716" s="1798"/>
      <c r="T716" s="1799">
        <f t="shared" si="26"/>
        <v>2271</v>
      </c>
      <c r="U716" s="1800"/>
      <c r="V716" s="1800"/>
      <c r="W716" s="1800"/>
      <c r="X716" s="1801"/>
      <c r="Y716" s="1796">
        <v>154</v>
      </c>
      <c r="Z716" s="1797"/>
      <c r="AA716" s="1797"/>
      <c r="AB716" s="1798"/>
      <c r="AC716" s="1799">
        <f t="shared" si="27"/>
        <v>911</v>
      </c>
      <c r="AD716" s="1800"/>
      <c r="AE716" s="1800"/>
      <c r="AF716" s="1800"/>
      <c r="AG716" s="1801"/>
      <c r="AH716" s="1814">
        <v>0.45</v>
      </c>
      <c r="AI716" s="1815"/>
      <c r="AJ716" s="1815"/>
      <c r="AK716" s="1815"/>
      <c r="AL716" s="1816"/>
      <c r="AM716" s="2142">
        <f t="shared" si="28"/>
        <v>0.44965449160908194</v>
      </c>
      <c r="AN716" s="2143"/>
      <c r="AO716" s="2144"/>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9" t="s">
        <v>847</v>
      </c>
      <c r="C717" s="1790"/>
      <c r="D717" s="1790"/>
      <c r="E717" s="1790"/>
      <c r="F717" s="1791"/>
      <c r="G717" s="1786">
        <v>1</v>
      </c>
      <c r="H717" s="1787"/>
      <c r="I717" s="1787"/>
      <c r="J717" s="1788"/>
      <c r="K717" s="1793">
        <v>1487</v>
      </c>
      <c r="L717" s="1794"/>
      <c r="M717" s="1794"/>
      <c r="N717" s="1795"/>
      <c r="O717" s="1796">
        <v>831</v>
      </c>
      <c r="P717" s="1797"/>
      <c r="Q717" s="1797"/>
      <c r="R717" s="1797"/>
      <c r="S717" s="1798"/>
      <c r="T717" s="1799">
        <f t="shared" si="26"/>
        <v>831</v>
      </c>
      <c r="U717" s="1800"/>
      <c r="V717" s="1800"/>
      <c r="W717" s="1800"/>
      <c r="X717" s="1801"/>
      <c r="Y717" s="1796">
        <v>186</v>
      </c>
      <c r="Z717" s="1797"/>
      <c r="AA717" s="1797"/>
      <c r="AB717" s="1798"/>
      <c r="AC717" s="1799">
        <f t="shared" si="27"/>
        <v>1017</v>
      </c>
      <c r="AD717" s="1800"/>
      <c r="AE717" s="1800"/>
      <c r="AF717" s="1800"/>
      <c r="AG717" s="1801"/>
      <c r="AH717" s="1814">
        <v>0.45</v>
      </c>
      <c r="AI717" s="1815"/>
      <c r="AJ717" s="1815"/>
      <c r="AK717" s="1815"/>
      <c r="AL717" s="1816"/>
      <c r="AM717" s="2142">
        <f t="shared" si="28"/>
        <v>0.45</v>
      </c>
      <c r="AN717" s="2143"/>
      <c r="AO717" s="2144"/>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2"/>
      <c r="B718" s="1789" t="s">
        <v>488</v>
      </c>
      <c r="C718" s="1790"/>
      <c r="D718" s="1790"/>
      <c r="E718" s="1790"/>
      <c r="F718" s="1791"/>
      <c r="G718" s="1786">
        <v>2</v>
      </c>
      <c r="H718" s="1787"/>
      <c r="I718" s="1787"/>
      <c r="J718" s="1788"/>
      <c r="K718" s="1793">
        <v>896</v>
      </c>
      <c r="L718" s="1794"/>
      <c r="M718" s="1794"/>
      <c r="N718" s="1795"/>
      <c r="O718" s="1796">
        <v>658</v>
      </c>
      <c r="P718" s="1797"/>
      <c r="Q718" s="1797"/>
      <c r="R718" s="1797"/>
      <c r="S718" s="1798"/>
      <c r="T718" s="1799">
        <f t="shared" si="26"/>
        <v>1316</v>
      </c>
      <c r="U718" s="1800"/>
      <c r="V718" s="1800"/>
      <c r="W718" s="1800"/>
      <c r="X718" s="1801"/>
      <c r="Y718" s="1796">
        <v>73</v>
      </c>
      <c r="Z718" s="1797"/>
      <c r="AA718" s="1797"/>
      <c r="AB718" s="1798"/>
      <c r="AC718" s="1799">
        <f t="shared" si="27"/>
        <v>731</v>
      </c>
      <c r="AD718" s="1800"/>
      <c r="AE718" s="1800"/>
      <c r="AF718" s="1800"/>
      <c r="AG718" s="1801"/>
      <c r="AH718" s="1814">
        <v>0.5</v>
      </c>
      <c r="AI718" s="1815"/>
      <c r="AJ718" s="1815"/>
      <c r="AK718" s="1815"/>
      <c r="AL718" s="1816"/>
      <c r="AM718" s="2142">
        <f t="shared" si="28"/>
        <v>0.5</v>
      </c>
      <c r="AN718" s="2143"/>
      <c r="AO718" s="2144"/>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2"/>
      <c r="B719" s="1789" t="s">
        <v>846</v>
      </c>
      <c r="C719" s="1790"/>
      <c r="D719" s="1790"/>
      <c r="E719" s="1790"/>
      <c r="F719" s="1791"/>
      <c r="G719" s="1786">
        <v>2</v>
      </c>
      <c r="H719" s="1787"/>
      <c r="I719" s="1787"/>
      <c r="J719" s="1788"/>
      <c r="K719" s="1793">
        <v>1226</v>
      </c>
      <c r="L719" s="1794"/>
      <c r="M719" s="1794"/>
      <c r="N719" s="1795"/>
      <c r="O719" s="1796">
        <v>886</v>
      </c>
      <c r="P719" s="1797"/>
      <c r="Q719" s="1797"/>
      <c r="R719" s="1797"/>
      <c r="S719" s="1798"/>
      <c r="T719" s="1799">
        <f t="shared" si="26"/>
        <v>1772</v>
      </c>
      <c r="U719" s="1800"/>
      <c r="V719" s="1800"/>
      <c r="W719" s="1800"/>
      <c r="X719" s="1801"/>
      <c r="Y719" s="1796">
        <v>127</v>
      </c>
      <c r="Z719" s="1797"/>
      <c r="AA719" s="1797"/>
      <c r="AB719" s="1798"/>
      <c r="AC719" s="1799">
        <f t="shared" si="27"/>
        <v>1013</v>
      </c>
      <c r="AD719" s="1800"/>
      <c r="AE719" s="1800"/>
      <c r="AF719" s="1800"/>
      <c r="AG719" s="1801"/>
      <c r="AH719" s="1814">
        <v>0.5</v>
      </c>
      <c r="AI719" s="1815"/>
      <c r="AJ719" s="1815"/>
      <c r="AK719" s="1815"/>
      <c r="AL719" s="1816"/>
      <c r="AM719" s="2142">
        <f t="shared" si="28"/>
        <v>0.5</v>
      </c>
      <c r="AN719" s="2143"/>
      <c r="AO719" s="2144"/>
      <c r="BA719" s="72"/>
      <c r="BB719" s="72"/>
      <c r="BC719" s="72"/>
      <c r="BD719" s="72"/>
      <c r="BE719" s="72"/>
      <c r="BF719" s="72"/>
      <c r="BG719" s="1400" t="s">
        <v>2214</v>
      </c>
      <c r="BH719" s="1401"/>
      <c r="BI719" s="1401"/>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2"/>
      <c r="B720" s="1789" t="s">
        <v>488</v>
      </c>
      <c r="C720" s="1790"/>
      <c r="D720" s="1790"/>
      <c r="E720" s="1790"/>
      <c r="F720" s="1791"/>
      <c r="G720" s="1786">
        <v>1</v>
      </c>
      <c r="H720" s="1787"/>
      <c r="I720" s="1787"/>
      <c r="J720" s="1788"/>
      <c r="K720" s="1793">
        <v>884</v>
      </c>
      <c r="L720" s="1794"/>
      <c r="M720" s="1794"/>
      <c r="N720" s="1795"/>
      <c r="O720" s="1796">
        <v>658</v>
      </c>
      <c r="P720" s="1797"/>
      <c r="Q720" s="1797"/>
      <c r="R720" s="1797"/>
      <c r="S720" s="1798"/>
      <c r="T720" s="1799">
        <f t="shared" si="26"/>
        <v>658</v>
      </c>
      <c r="U720" s="1800"/>
      <c r="V720" s="1800"/>
      <c r="W720" s="1800"/>
      <c r="X720" s="1801"/>
      <c r="Y720" s="1796">
        <v>73</v>
      </c>
      <c r="Z720" s="1797"/>
      <c r="AA720" s="1797"/>
      <c r="AB720" s="1798"/>
      <c r="AC720" s="1799">
        <f t="shared" si="27"/>
        <v>731</v>
      </c>
      <c r="AD720" s="1800"/>
      <c r="AE720" s="1800"/>
      <c r="AF720" s="1800"/>
      <c r="AG720" s="1801"/>
      <c r="AH720" s="1814">
        <v>0.5</v>
      </c>
      <c r="AI720" s="1815"/>
      <c r="AJ720" s="1815"/>
      <c r="AK720" s="1815"/>
      <c r="AL720" s="1816"/>
      <c r="AM720" s="2142">
        <f t="shared" si="28"/>
        <v>0.5</v>
      </c>
      <c r="AN720" s="2143"/>
      <c r="AO720" s="2144"/>
      <c r="BA720" s="72"/>
      <c r="BB720" s="72"/>
      <c r="BC720" s="72"/>
      <c r="BD720" s="72"/>
      <c r="BE720" s="72"/>
      <c r="BF720" s="72"/>
      <c r="BG720" s="1402" t="s">
        <v>1228</v>
      </c>
      <c r="BH720" s="1403" t="s">
        <v>1229</v>
      </c>
      <c r="BI720" s="1404"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2"/>
      <c r="B721" s="1789" t="s">
        <v>845</v>
      </c>
      <c r="C721" s="1790"/>
      <c r="D721" s="1790"/>
      <c r="E721" s="1790"/>
      <c r="F721" s="1791"/>
      <c r="G721" s="1786">
        <v>4</v>
      </c>
      <c r="H721" s="1787"/>
      <c r="I721" s="1787"/>
      <c r="J721" s="1788"/>
      <c r="K721" s="1793">
        <v>1040</v>
      </c>
      <c r="L721" s="1794"/>
      <c r="M721" s="1794"/>
      <c r="N721" s="1795"/>
      <c r="O721" s="1796">
        <v>777</v>
      </c>
      <c r="P721" s="1797"/>
      <c r="Q721" s="1797"/>
      <c r="R721" s="1797"/>
      <c r="S721" s="1798"/>
      <c r="T721" s="1799">
        <f t="shared" si="26"/>
        <v>3108</v>
      </c>
      <c r="U721" s="1800"/>
      <c r="V721" s="1800"/>
      <c r="W721" s="1800"/>
      <c r="X721" s="1801"/>
      <c r="Y721" s="1796">
        <v>100</v>
      </c>
      <c r="Z721" s="1797"/>
      <c r="AA721" s="1797"/>
      <c r="AB721" s="1798"/>
      <c r="AC721" s="1799">
        <f t="shared" si="27"/>
        <v>877</v>
      </c>
      <c r="AD721" s="1800"/>
      <c r="AE721" s="1800"/>
      <c r="AF721" s="1800"/>
      <c r="AG721" s="1801"/>
      <c r="AH721" s="1814">
        <v>0.5</v>
      </c>
      <c r="AI721" s="1815"/>
      <c r="AJ721" s="1815"/>
      <c r="AK721" s="1815"/>
      <c r="AL721" s="1816"/>
      <c r="AM721" s="2142">
        <f t="shared" si="28"/>
        <v>0.5</v>
      </c>
      <c r="AN721" s="2143"/>
      <c r="AO721" s="2144"/>
      <c r="BA721" s="72"/>
      <c r="BB721" s="72"/>
      <c r="BC721" s="72"/>
      <c r="BD721" s="72"/>
      <c r="BE721" s="72"/>
      <c r="BF721" s="72"/>
      <c r="BG721" s="1405">
        <f>G706</f>
        <v>1</v>
      </c>
      <c r="BH721" s="1409">
        <f>BG721/$BG$746</f>
        <v>1.4925373134328358E-2</v>
      </c>
      <c r="BI721" s="1410">
        <f>IF(BH721=0," ",BH721*AM706)</f>
        <v>4.4714866161667723E-3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2"/>
      <c r="B722" s="1789" t="s">
        <v>488</v>
      </c>
      <c r="C722" s="1790"/>
      <c r="D722" s="1790"/>
      <c r="E722" s="1790"/>
      <c r="F722" s="1791"/>
      <c r="G722" s="1786">
        <v>2</v>
      </c>
      <c r="H722" s="1787"/>
      <c r="I722" s="1787"/>
      <c r="J722" s="1788"/>
      <c r="K722" s="1793">
        <v>896</v>
      </c>
      <c r="L722" s="1794"/>
      <c r="M722" s="1794"/>
      <c r="N722" s="1795"/>
      <c r="O722" s="1796">
        <v>640</v>
      </c>
      <c r="P722" s="1797"/>
      <c r="Q722" s="1797"/>
      <c r="R722" s="1797"/>
      <c r="S722" s="1798"/>
      <c r="T722" s="1799">
        <f t="shared" si="26"/>
        <v>1280</v>
      </c>
      <c r="U722" s="1800"/>
      <c r="V722" s="1800"/>
      <c r="W722" s="1800"/>
      <c r="X722" s="1801"/>
      <c r="Y722" s="1796">
        <v>73</v>
      </c>
      <c r="Z722" s="1797"/>
      <c r="AA722" s="1797"/>
      <c r="AB722" s="1798"/>
      <c r="AC722" s="1799">
        <f t="shared" si="27"/>
        <v>713</v>
      </c>
      <c r="AD722" s="1800"/>
      <c r="AE722" s="1800"/>
      <c r="AF722" s="1800"/>
      <c r="AG722" s="1801"/>
      <c r="AH722" s="1814">
        <v>0.5</v>
      </c>
      <c r="AI722" s="1815"/>
      <c r="AJ722" s="1815"/>
      <c r="AK722" s="1815"/>
      <c r="AL722" s="1816"/>
      <c r="AM722" s="2142">
        <f t="shared" si="28"/>
        <v>0.48768809849521205</v>
      </c>
      <c r="AN722" s="2143"/>
      <c r="AO722" s="2144"/>
      <c r="BA722" s="72"/>
      <c r="BB722" s="72"/>
      <c r="BC722" s="72"/>
      <c r="BD722" s="72"/>
      <c r="BE722" s="72"/>
      <c r="BF722" s="72"/>
      <c r="BG722" s="1405">
        <f t="shared" ref="BG722:BG745" si="29">G707</f>
        <v>3</v>
      </c>
      <c r="BH722" s="1409">
        <f t="shared" ref="BH722:BH745" si="30">BG722/$BG$746</f>
        <v>4.4776119402985072E-2</v>
      </c>
      <c r="BI722" s="1410">
        <f t="shared" ref="BI722:BI745" si="31">IF(BH722=0," ",BH722*AM707)</f>
        <v>1.3415155220933828E-2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2"/>
      <c r="B723" s="1789" t="s">
        <v>845</v>
      </c>
      <c r="C723" s="1790"/>
      <c r="D723" s="1790"/>
      <c r="E723" s="1790"/>
      <c r="F723" s="1791"/>
      <c r="G723" s="1786">
        <v>2</v>
      </c>
      <c r="H723" s="1787"/>
      <c r="I723" s="1787"/>
      <c r="J723" s="1788"/>
      <c r="K723" s="1793">
        <v>1055</v>
      </c>
      <c r="L723" s="1794"/>
      <c r="M723" s="1794"/>
      <c r="N723" s="1795"/>
      <c r="O723" s="1796">
        <v>754</v>
      </c>
      <c r="P723" s="1797"/>
      <c r="Q723" s="1797"/>
      <c r="R723" s="1797"/>
      <c r="S723" s="1798"/>
      <c r="T723" s="1799">
        <f t="shared" si="26"/>
        <v>1508</v>
      </c>
      <c r="U723" s="1800"/>
      <c r="V723" s="1800"/>
      <c r="W723" s="1800"/>
      <c r="X723" s="1801"/>
      <c r="Y723" s="1796">
        <v>123</v>
      </c>
      <c r="Z723" s="1797"/>
      <c r="AA723" s="1797"/>
      <c r="AB723" s="1798"/>
      <c r="AC723" s="1799">
        <f t="shared" si="27"/>
        <v>877</v>
      </c>
      <c r="AD723" s="1800"/>
      <c r="AE723" s="1800"/>
      <c r="AF723" s="1800"/>
      <c r="AG723" s="1801"/>
      <c r="AH723" s="1814">
        <v>0.5</v>
      </c>
      <c r="AI723" s="1815"/>
      <c r="AJ723" s="1815"/>
      <c r="AK723" s="1815"/>
      <c r="AL723" s="1816"/>
      <c r="AM723" s="2142">
        <f t="shared" si="28"/>
        <v>0.5</v>
      </c>
      <c r="AN723" s="2143"/>
      <c r="AO723" s="2144"/>
      <c r="BA723" s="75"/>
      <c r="BB723" s="75"/>
      <c r="BC723" s="75"/>
      <c r="BD723" s="75"/>
      <c r="BE723" s="75"/>
      <c r="BF723" s="75"/>
      <c r="BG723" s="1405">
        <f t="shared" si="29"/>
        <v>4</v>
      </c>
      <c r="BH723" s="1409">
        <f t="shared" si="30"/>
        <v>5.9701492537313432E-2</v>
      </c>
      <c r="BI723" s="1410">
        <f t="shared" si="31"/>
        <v>1.7120781497302541E-2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2"/>
      <c r="B724" s="1789" t="s">
        <v>847</v>
      </c>
      <c r="C724" s="1790"/>
      <c r="D724" s="1790"/>
      <c r="E724" s="1790"/>
      <c r="F724" s="1791"/>
      <c r="G724" s="1786">
        <v>3</v>
      </c>
      <c r="H724" s="1787"/>
      <c r="I724" s="1787"/>
      <c r="J724" s="1788"/>
      <c r="K724" s="1793">
        <v>1502</v>
      </c>
      <c r="L724" s="1794"/>
      <c r="M724" s="1794"/>
      <c r="N724" s="1795"/>
      <c r="O724" s="1796">
        <v>944</v>
      </c>
      <c r="P724" s="1797"/>
      <c r="Q724" s="1797"/>
      <c r="R724" s="1797"/>
      <c r="S724" s="1798"/>
      <c r="T724" s="1799">
        <f t="shared" si="26"/>
        <v>2832</v>
      </c>
      <c r="U724" s="1800"/>
      <c r="V724" s="1800"/>
      <c r="W724" s="1800"/>
      <c r="X724" s="1801"/>
      <c r="Y724" s="1796">
        <v>186</v>
      </c>
      <c r="Z724" s="1797"/>
      <c r="AA724" s="1797"/>
      <c r="AB724" s="1798"/>
      <c r="AC724" s="1799">
        <f t="shared" si="27"/>
        <v>1130</v>
      </c>
      <c r="AD724" s="1800"/>
      <c r="AE724" s="1800"/>
      <c r="AF724" s="1800"/>
      <c r="AG724" s="1801"/>
      <c r="AH724" s="1814">
        <v>0.5</v>
      </c>
      <c r="AI724" s="1815"/>
      <c r="AJ724" s="1815"/>
      <c r="AK724" s="1815"/>
      <c r="AL724" s="1816"/>
      <c r="AM724" s="2142">
        <f t="shared" si="28"/>
        <v>0.5</v>
      </c>
      <c r="AN724" s="2143"/>
      <c r="AO724" s="2144"/>
      <c r="BA724" s="75"/>
      <c r="BB724" s="75"/>
      <c r="BC724" s="75"/>
      <c r="BD724" s="75"/>
      <c r="BE724" s="75"/>
      <c r="BF724" s="75"/>
      <c r="BG724" s="1405">
        <f t="shared" si="29"/>
        <v>1</v>
      </c>
      <c r="BH724" s="1409">
        <f t="shared" si="30"/>
        <v>1.4925373134328358E-2</v>
      </c>
      <c r="BI724" s="1410">
        <f t="shared" si="31"/>
        <v>4.2728116574089082E-3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2"/>
      <c r="B725" s="1789" t="s">
        <v>488</v>
      </c>
      <c r="C725" s="1790"/>
      <c r="D725" s="1790"/>
      <c r="E725" s="1790"/>
      <c r="F725" s="1791"/>
      <c r="G725" s="1786">
        <v>2</v>
      </c>
      <c r="H725" s="1787"/>
      <c r="I725" s="1787"/>
      <c r="J725" s="1788"/>
      <c r="K725" s="1793">
        <v>884</v>
      </c>
      <c r="L725" s="1794"/>
      <c r="M725" s="1794"/>
      <c r="N725" s="1795"/>
      <c r="O725" s="1796">
        <v>640</v>
      </c>
      <c r="P725" s="1797"/>
      <c r="Q725" s="1797"/>
      <c r="R725" s="1797"/>
      <c r="S725" s="1798"/>
      <c r="T725" s="1799">
        <f t="shared" si="26"/>
        <v>1280</v>
      </c>
      <c r="U725" s="1800"/>
      <c r="V725" s="1800"/>
      <c r="W725" s="1800"/>
      <c r="X725" s="1801"/>
      <c r="Y725" s="1796">
        <v>91</v>
      </c>
      <c r="Z725" s="1797"/>
      <c r="AA725" s="1797"/>
      <c r="AB725" s="1798"/>
      <c r="AC725" s="1799">
        <f t="shared" si="27"/>
        <v>731</v>
      </c>
      <c r="AD725" s="1800"/>
      <c r="AE725" s="1800"/>
      <c r="AF725" s="1800"/>
      <c r="AG725" s="1801"/>
      <c r="AH725" s="1814">
        <v>0.5</v>
      </c>
      <c r="AI725" s="1815"/>
      <c r="AJ725" s="1815"/>
      <c r="AK725" s="1815"/>
      <c r="AL725" s="1816"/>
      <c r="AM725" s="2142">
        <f t="shared" si="28"/>
        <v>0.5</v>
      </c>
      <c r="AN725" s="2143"/>
      <c r="AO725" s="2144"/>
      <c r="BA725" s="75"/>
      <c r="BB725" s="75"/>
      <c r="BC725" s="75"/>
      <c r="BD725" s="75"/>
      <c r="BE725" s="75"/>
      <c r="BF725" s="75"/>
      <c r="BG725" s="1405">
        <f t="shared" si="29"/>
        <v>1</v>
      </c>
      <c r="BH725" s="1409">
        <f t="shared" si="30"/>
        <v>1.4925373134328358E-2</v>
      </c>
      <c r="BI725" s="1410">
        <f t="shared" si="31"/>
        <v>4.2596750759476953E-3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2"/>
      <c r="B726" s="1789" t="s">
        <v>845</v>
      </c>
      <c r="C726" s="1790"/>
      <c r="D726" s="1790"/>
      <c r="E726" s="1790"/>
      <c r="F726" s="1791"/>
      <c r="G726" s="1786">
        <v>1</v>
      </c>
      <c r="H726" s="1787"/>
      <c r="I726" s="1787"/>
      <c r="J726" s="1788"/>
      <c r="K726" s="1793">
        <v>1040</v>
      </c>
      <c r="L726" s="1794"/>
      <c r="M726" s="1794"/>
      <c r="N726" s="1795"/>
      <c r="O726" s="1796">
        <v>754</v>
      </c>
      <c r="P726" s="1797"/>
      <c r="Q726" s="1797"/>
      <c r="R726" s="1797"/>
      <c r="S726" s="1798"/>
      <c r="T726" s="1799">
        <f t="shared" si="26"/>
        <v>754</v>
      </c>
      <c r="U726" s="1800"/>
      <c r="V726" s="1800"/>
      <c r="W726" s="1800"/>
      <c r="X726" s="1801"/>
      <c r="Y726" s="1796">
        <v>123</v>
      </c>
      <c r="Z726" s="1797"/>
      <c r="AA726" s="1797"/>
      <c r="AB726" s="1798"/>
      <c r="AC726" s="1799">
        <f t="shared" si="27"/>
        <v>877</v>
      </c>
      <c r="AD726" s="1800"/>
      <c r="AE726" s="1800"/>
      <c r="AF726" s="1800"/>
      <c r="AG726" s="1801"/>
      <c r="AH726" s="1814">
        <v>0.5</v>
      </c>
      <c r="AI726" s="1815"/>
      <c r="AJ726" s="1815"/>
      <c r="AK726" s="1815"/>
      <c r="AL726" s="1816"/>
      <c r="AM726" s="2142">
        <f t="shared" si="28"/>
        <v>0.5</v>
      </c>
      <c r="AN726" s="2143"/>
      <c r="AO726" s="2144"/>
      <c r="BA726" s="75"/>
      <c r="BB726" s="75"/>
      <c r="BC726" s="75"/>
      <c r="BD726" s="75"/>
      <c r="BE726" s="75"/>
      <c r="BF726" s="75"/>
      <c r="BG726" s="1405">
        <f t="shared" si="29"/>
        <v>2</v>
      </c>
      <c r="BH726" s="1409">
        <f t="shared" si="30"/>
        <v>2.9850746268656716E-2</v>
      </c>
      <c r="BI726" s="1410">
        <f t="shared" si="31"/>
        <v>1.2626895139308394E-2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2"/>
      <c r="B727" s="1789" t="s">
        <v>847</v>
      </c>
      <c r="C727" s="1790"/>
      <c r="D727" s="1790"/>
      <c r="E727" s="1790"/>
      <c r="F727" s="1791"/>
      <c r="G727" s="1786">
        <v>1</v>
      </c>
      <c r="H727" s="1787"/>
      <c r="I727" s="1787"/>
      <c r="J727" s="1788"/>
      <c r="K727" s="1793">
        <v>1487</v>
      </c>
      <c r="L727" s="1794"/>
      <c r="M727" s="1794"/>
      <c r="N727" s="1795"/>
      <c r="O727" s="1796">
        <v>944</v>
      </c>
      <c r="P727" s="1797"/>
      <c r="Q727" s="1797"/>
      <c r="R727" s="1797"/>
      <c r="S727" s="1798"/>
      <c r="T727" s="1799">
        <f t="shared" si="26"/>
        <v>944</v>
      </c>
      <c r="U727" s="1800"/>
      <c r="V727" s="1800"/>
      <c r="W727" s="1800"/>
      <c r="X727" s="1801"/>
      <c r="Y727" s="1796">
        <v>186</v>
      </c>
      <c r="Z727" s="1797"/>
      <c r="AA727" s="1797"/>
      <c r="AB727" s="1798"/>
      <c r="AC727" s="1799">
        <f t="shared" si="27"/>
        <v>1130</v>
      </c>
      <c r="AD727" s="1800"/>
      <c r="AE727" s="1800"/>
      <c r="AF727" s="1800"/>
      <c r="AG727" s="1801"/>
      <c r="AH727" s="1814">
        <v>0.5</v>
      </c>
      <c r="AI727" s="1815"/>
      <c r="AJ727" s="1815"/>
      <c r="AK727" s="1815"/>
      <c r="AL727" s="1816"/>
      <c r="AM727" s="2142">
        <f t="shared" si="28"/>
        <v>0.5</v>
      </c>
      <c r="AN727" s="2143"/>
      <c r="AO727" s="2144"/>
      <c r="BA727" s="75"/>
      <c r="BB727" s="75"/>
      <c r="BC727" s="75"/>
      <c r="BD727" s="75"/>
      <c r="BE727" s="75"/>
      <c r="BF727" s="75"/>
      <c r="BG727" s="1405">
        <f t="shared" si="29"/>
        <v>2</v>
      </c>
      <c r="BH727" s="1409">
        <f t="shared" si="30"/>
        <v>2.9850746268656716E-2</v>
      </c>
      <c r="BI727" s="1410">
        <f t="shared" si="31"/>
        <v>1.3427730220051396E-2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2"/>
      <c r="B728" s="1789" t="s">
        <v>845</v>
      </c>
      <c r="C728" s="1790"/>
      <c r="D728" s="1790"/>
      <c r="E728" s="1790"/>
      <c r="F728" s="1791"/>
      <c r="G728" s="1786">
        <v>5</v>
      </c>
      <c r="H728" s="1787"/>
      <c r="I728" s="1787"/>
      <c r="J728" s="1788"/>
      <c r="K728" s="1793">
        <v>1055</v>
      </c>
      <c r="L728" s="1794"/>
      <c r="M728" s="1794"/>
      <c r="N728" s="1795"/>
      <c r="O728" s="1796">
        <v>953</v>
      </c>
      <c r="P728" s="1797"/>
      <c r="Q728" s="1797"/>
      <c r="R728" s="1797"/>
      <c r="S728" s="1798"/>
      <c r="T728" s="1799">
        <f t="shared" si="26"/>
        <v>4765</v>
      </c>
      <c r="U728" s="1800"/>
      <c r="V728" s="1800"/>
      <c r="W728" s="1800"/>
      <c r="X728" s="1801"/>
      <c r="Y728" s="1796">
        <v>100</v>
      </c>
      <c r="Z728" s="1797"/>
      <c r="AA728" s="1797"/>
      <c r="AB728" s="1798"/>
      <c r="AC728" s="1799">
        <f t="shared" si="27"/>
        <v>1053</v>
      </c>
      <c r="AD728" s="1800"/>
      <c r="AE728" s="1800"/>
      <c r="AF728" s="1800"/>
      <c r="AG728" s="1801"/>
      <c r="AH728" s="1814">
        <v>0.6</v>
      </c>
      <c r="AI728" s="1815"/>
      <c r="AJ728" s="1815"/>
      <c r="AK728" s="1815"/>
      <c r="AL728" s="1816"/>
      <c r="AM728" s="2142">
        <f t="shared" si="28"/>
        <v>0.60034207525655647</v>
      </c>
      <c r="AN728" s="2143"/>
      <c r="AO728" s="2144"/>
      <c r="BA728" s="62"/>
      <c r="BB728" s="326"/>
      <c r="BC728" s="326"/>
      <c r="BD728" s="326"/>
      <c r="BE728" s="781"/>
      <c r="BF728" s="781"/>
      <c r="BG728" s="1405">
        <f t="shared" si="29"/>
        <v>5</v>
      </c>
      <c r="BH728" s="1409">
        <f t="shared" si="30"/>
        <v>7.4626865671641784E-2</v>
      </c>
      <c r="BI728" s="1410">
        <f t="shared" si="31"/>
        <v>3.3556305343961333E-2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2"/>
      <c r="B729" s="1789" t="s">
        <v>846</v>
      </c>
      <c r="C729" s="1790"/>
      <c r="D729" s="1790"/>
      <c r="E729" s="1790"/>
      <c r="F729" s="1791"/>
      <c r="G729" s="1786">
        <v>3</v>
      </c>
      <c r="H729" s="1787"/>
      <c r="I729" s="1787"/>
      <c r="J729" s="1788"/>
      <c r="K729" s="1793">
        <v>1226</v>
      </c>
      <c r="L729" s="1794"/>
      <c r="M729" s="1794"/>
      <c r="N729" s="1795"/>
      <c r="O729" s="1796">
        <v>1088</v>
      </c>
      <c r="P729" s="1797"/>
      <c r="Q729" s="1797"/>
      <c r="R729" s="1797"/>
      <c r="S729" s="1798"/>
      <c r="T729" s="1799">
        <f t="shared" si="26"/>
        <v>3264</v>
      </c>
      <c r="U729" s="1800"/>
      <c r="V729" s="1800"/>
      <c r="W729" s="1800"/>
      <c r="X729" s="1801"/>
      <c r="Y729" s="1796">
        <v>127</v>
      </c>
      <c r="Z729" s="1797"/>
      <c r="AA729" s="1797"/>
      <c r="AB729" s="1798"/>
      <c r="AC729" s="1799">
        <f t="shared" si="27"/>
        <v>1215</v>
      </c>
      <c r="AD729" s="1800"/>
      <c r="AE729" s="1800"/>
      <c r="AF729" s="1800"/>
      <c r="AG729" s="1801"/>
      <c r="AH729" s="1814">
        <v>0.6</v>
      </c>
      <c r="AI729" s="1815"/>
      <c r="AJ729" s="1815"/>
      <c r="AK729" s="1815"/>
      <c r="AL729" s="1816"/>
      <c r="AM729" s="2142">
        <f t="shared" si="28"/>
        <v>0.59970384995064163</v>
      </c>
      <c r="AN729" s="2143"/>
      <c r="AO729" s="2144"/>
      <c r="BA729" s="326"/>
      <c r="BB729" s="326"/>
      <c r="BC729" s="326"/>
      <c r="BD729" s="326"/>
      <c r="BE729" s="781"/>
      <c r="BF729" s="781"/>
      <c r="BG729" s="1405">
        <f t="shared" si="29"/>
        <v>4</v>
      </c>
      <c r="BH729" s="1409">
        <f t="shared" si="30"/>
        <v>5.9701492537313432E-2</v>
      </c>
      <c r="BI729" s="1410">
        <f t="shared" si="31"/>
        <v>2.684504427516907E-2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2"/>
      <c r="B730" s="1789" t="s">
        <v>845</v>
      </c>
      <c r="C730" s="1790"/>
      <c r="D730" s="1790"/>
      <c r="E730" s="1790"/>
      <c r="F730" s="1791"/>
      <c r="G730" s="1786">
        <v>8</v>
      </c>
      <c r="H730" s="1787"/>
      <c r="I730" s="1787"/>
      <c r="J730" s="1788"/>
      <c r="K730" s="1793">
        <v>1055</v>
      </c>
      <c r="L730" s="1794"/>
      <c r="M730" s="1794"/>
      <c r="N730" s="1795"/>
      <c r="O730" s="1796">
        <v>930</v>
      </c>
      <c r="P730" s="1797"/>
      <c r="Q730" s="1797"/>
      <c r="R730" s="1797"/>
      <c r="S730" s="1798"/>
      <c r="T730" s="1799">
        <f t="shared" si="26"/>
        <v>7440</v>
      </c>
      <c r="U730" s="1800"/>
      <c r="V730" s="1800"/>
      <c r="W730" s="1800"/>
      <c r="X730" s="1801"/>
      <c r="Y730" s="1796">
        <v>123</v>
      </c>
      <c r="Z730" s="1797"/>
      <c r="AA730" s="1797"/>
      <c r="AB730" s="1798"/>
      <c r="AC730" s="1799">
        <f t="shared" si="27"/>
        <v>1053</v>
      </c>
      <c r="AD730" s="1800"/>
      <c r="AE730" s="1800"/>
      <c r="AF730" s="1800"/>
      <c r="AG730" s="1801"/>
      <c r="AH730" s="1814">
        <v>0.6</v>
      </c>
      <c r="AI730" s="1815"/>
      <c r="AJ730" s="1815"/>
      <c r="AK730" s="1815"/>
      <c r="AL730" s="1816"/>
      <c r="AM730" s="2142">
        <f t="shared" si="28"/>
        <v>0.60034207525655647</v>
      </c>
      <c r="AN730" s="2143"/>
      <c r="AO730" s="2144"/>
      <c r="BA730" s="326"/>
      <c r="BB730" s="326"/>
      <c r="BC730" s="326"/>
      <c r="BD730" s="326"/>
      <c r="BE730" s="781"/>
      <c r="BF730" s="781"/>
      <c r="BG730" s="1405">
        <f t="shared" si="29"/>
        <v>4</v>
      </c>
      <c r="BH730" s="1409">
        <f t="shared" si="30"/>
        <v>5.9701492537313432E-2</v>
      </c>
      <c r="BI730" s="1410">
        <f t="shared" si="31"/>
        <v>2.6855460440102792E-2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2"/>
      <c r="B731" s="1780" t="s">
        <v>955</v>
      </c>
      <c r="C731" s="1781"/>
      <c r="D731" s="1781"/>
      <c r="E731" s="1781"/>
      <c r="F731" s="1782"/>
      <c r="G731" s="1777">
        <f>SUM(G706:J730)</f>
        <v>67</v>
      </c>
      <c r="H731" s="1778"/>
      <c r="I731" s="1778"/>
      <c r="J731" s="1779"/>
      <c r="K731" s="1342"/>
      <c r="L731" s="1342"/>
      <c r="M731" s="1342"/>
      <c r="N731" s="1342"/>
      <c r="O731" s="661" t="s">
        <v>954</v>
      </c>
      <c r="P731" s="662"/>
      <c r="Q731" s="662"/>
      <c r="R731" s="662"/>
      <c r="S731" s="1395"/>
      <c r="T731" s="1799">
        <f>SUM(T706:X730)</f>
        <v>50943</v>
      </c>
      <c r="U731" s="1800"/>
      <c r="V731" s="1800"/>
      <c r="W731" s="1800"/>
      <c r="X731" s="1801"/>
      <c r="Y731" s="1342"/>
      <c r="Z731" s="1342"/>
      <c r="AA731" s="1342"/>
      <c r="AB731" s="1342"/>
      <c r="AC731" s="1396" t="s">
        <v>1231</v>
      </c>
      <c r="AD731" s="1397"/>
      <c r="AE731" s="1397"/>
      <c r="AF731" s="1397"/>
      <c r="AG731" s="1398"/>
      <c r="AH731" s="2145">
        <f>BI715</f>
        <v>0.47835820895522385</v>
      </c>
      <c r="AI731" s="2146"/>
      <c r="AJ731" s="2146"/>
      <c r="AK731" s="2146"/>
      <c r="AL731" s="2147"/>
      <c r="AM731" s="2145">
        <f>BI746</f>
        <v>0.47592445294911134</v>
      </c>
      <c r="AN731" s="2146"/>
      <c r="AO731" s="2147"/>
      <c r="BA731" s="326"/>
      <c r="BB731" s="326"/>
      <c r="BC731" s="326"/>
      <c r="BD731" s="326"/>
      <c r="BE731" s="781"/>
      <c r="BF731" s="781"/>
      <c r="BG731" s="1405">
        <f t="shared" si="29"/>
        <v>3</v>
      </c>
      <c r="BH731" s="1409">
        <f t="shared" si="30"/>
        <v>4.4776119402985072E-2</v>
      </c>
      <c r="BI731" s="1410">
        <f t="shared" si="31"/>
        <v>2.0133783206376803E-2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6" t="s">
        <v>2287</v>
      </c>
      <c r="D732" s="1946"/>
      <c r="E732" s="1946"/>
      <c r="F732" s="1946"/>
      <c r="G732" s="1946"/>
      <c r="H732" s="1946"/>
      <c r="I732" s="1946"/>
      <c r="J732" s="1946"/>
      <c r="K732" s="1946"/>
      <c r="L732" s="1946"/>
      <c r="M732" s="1946"/>
      <c r="N732" s="1946"/>
      <c r="O732" s="1946"/>
      <c r="P732" s="1946"/>
      <c r="Q732" s="1946"/>
      <c r="R732" s="1946"/>
      <c r="S732" s="1946"/>
      <c r="T732" s="1946"/>
      <c r="U732" s="1946"/>
      <c r="V732" s="1946"/>
      <c r="W732" s="1946"/>
      <c r="X732" s="1946"/>
      <c r="Y732" s="1946"/>
      <c r="Z732" s="1946"/>
      <c r="AA732" s="1946"/>
      <c r="AB732" s="1946"/>
      <c r="AC732" s="1946"/>
      <c r="AD732" s="1946"/>
      <c r="AE732" s="1946"/>
      <c r="AF732" s="1946"/>
      <c r="AG732" s="1946"/>
      <c r="AH732" s="1946"/>
      <c r="AL732" s="72"/>
      <c r="AM732" s="781"/>
      <c r="BA732" s="72"/>
      <c r="BB732" s="72"/>
      <c r="BC732" s="72"/>
      <c r="BD732" s="72"/>
      <c r="BE732" s="72"/>
      <c r="BF732" s="72"/>
      <c r="BG732" s="1405">
        <f t="shared" si="29"/>
        <v>1</v>
      </c>
      <c r="BH732" s="1409">
        <f t="shared" si="30"/>
        <v>1.4925373134328358E-2</v>
      </c>
      <c r="BI732" s="1410">
        <f t="shared" si="31"/>
        <v>6.7164179104477612E-3</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6"/>
      <c r="D733" s="1946"/>
      <c r="E733" s="1946"/>
      <c r="F733" s="1946"/>
      <c r="G733" s="1946"/>
      <c r="H733" s="1946"/>
      <c r="I733" s="1946"/>
      <c r="J733" s="1946"/>
      <c r="K733" s="1946"/>
      <c r="L733" s="1946"/>
      <c r="M733" s="1946"/>
      <c r="N733" s="1946"/>
      <c r="O733" s="1946"/>
      <c r="P733" s="1946"/>
      <c r="Q733" s="1946"/>
      <c r="R733" s="1946"/>
      <c r="S733" s="1946"/>
      <c r="T733" s="1946"/>
      <c r="U733" s="1946"/>
      <c r="V733" s="1946"/>
      <c r="W733" s="1946"/>
      <c r="X733" s="1946"/>
      <c r="Y733" s="1946"/>
      <c r="Z733" s="1946"/>
      <c r="AA733" s="1946"/>
      <c r="AB733" s="1946"/>
      <c r="AC733" s="1946"/>
      <c r="AD733" s="1946"/>
      <c r="AE733" s="1946"/>
      <c r="AF733" s="1946"/>
      <c r="AG733" s="1946"/>
      <c r="AH733" s="1946"/>
      <c r="AL733" s="72"/>
      <c r="AM733" s="72"/>
      <c r="BA733" s="72"/>
      <c r="BB733" s="72"/>
      <c r="BC733" s="72"/>
      <c r="BD733" s="72"/>
      <c r="BE733" s="72"/>
      <c r="BF733" s="72"/>
      <c r="BG733" s="1405">
        <f t="shared" si="29"/>
        <v>2</v>
      </c>
      <c r="BH733" s="1409">
        <f t="shared" si="30"/>
        <v>2.9850746268656716E-2</v>
      </c>
      <c r="BI733" s="1410">
        <f t="shared" si="31"/>
        <v>1.4925373134328358E-2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2288</v>
      </c>
      <c r="D734" s="1496"/>
      <c r="E734" s="1496"/>
      <c r="F734" s="1496"/>
      <c r="G734" s="1497"/>
      <c r="H734" s="1497"/>
      <c r="I734" s="1497"/>
      <c r="J734" s="1497"/>
      <c r="K734" s="1496"/>
      <c r="L734" s="1496"/>
      <c r="M734" s="1496"/>
      <c r="N734" s="1496"/>
      <c r="O734" s="1804">
        <f>CQ629</f>
        <v>161</v>
      </c>
      <c r="P734" s="1804"/>
      <c r="Q734" s="1804"/>
      <c r="R734" s="1804"/>
      <c r="S734" s="1498"/>
      <c r="T734" s="1498"/>
      <c r="U734" s="1493" t="s">
        <v>2289</v>
      </c>
      <c r="V734" s="1496"/>
      <c r="W734" s="1496"/>
      <c r="X734" s="1496"/>
      <c r="Y734" s="1497"/>
      <c r="Z734" s="1497"/>
      <c r="AA734" s="1497"/>
      <c r="AB734" s="1497"/>
      <c r="AC734" s="1496"/>
      <c r="AD734" s="1496"/>
      <c r="AE734" s="1496"/>
      <c r="AF734" s="1496"/>
      <c r="AG734" s="1805"/>
      <c r="AH734" s="1805"/>
      <c r="AI734" s="1805"/>
      <c r="AJ734" s="1805"/>
      <c r="AK734" s="1311"/>
      <c r="AL734" s="72"/>
      <c r="AM734" s="72"/>
      <c r="BA734" s="72"/>
      <c r="BB734" s="72"/>
      <c r="BC734" s="72"/>
      <c r="BD734" s="72"/>
      <c r="BE734" s="72"/>
      <c r="BF734" s="72"/>
      <c r="BG734" s="1405">
        <f t="shared" si="29"/>
        <v>2</v>
      </c>
      <c r="BH734" s="1409">
        <f t="shared" si="30"/>
        <v>2.9850746268656716E-2</v>
      </c>
      <c r="BI734" s="1410">
        <f t="shared" si="31"/>
        <v>1.4925373134328358E-2</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1</v>
      </c>
      <c r="BH735" s="1409">
        <f t="shared" si="30"/>
        <v>1.4925373134328358E-2</v>
      </c>
      <c r="BI735" s="1410">
        <f t="shared" si="31"/>
        <v>7.462686567164179E-3</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1" t="s">
        <v>135</v>
      </c>
      <c r="AA736" s="2151"/>
      <c r="AB736" s="2151"/>
      <c r="AF736" s="579"/>
      <c r="AG736" s="765"/>
      <c r="AH736" s="765"/>
      <c r="AL736" s="72"/>
      <c r="AM736" s="72"/>
      <c r="BA736" s="72"/>
      <c r="BB736" s="72"/>
      <c r="BC736" s="72"/>
      <c r="BD736" s="72"/>
      <c r="BE736" s="72"/>
      <c r="BF736" s="72"/>
      <c r="BG736" s="1405">
        <f t="shared" si="29"/>
        <v>4</v>
      </c>
      <c r="BH736" s="1409">
        <f t="shared" si="30"/>
        <v>5.9701492537313432E-2</v>
      </c>
      <c r="BI736" s="1410">
        <f t="shared" si="31"/>
        <v>2.9850746268656716E-2</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3" t="s">
        <v>2285</v>
      </c>
      <c r="C737" s="1803"/>
      <c r="D737" s="1803"/>
      <c r="E737" s="1803"/>
      <c r="F737" s="1803"/>
      <c r="G737" s="1803"/>
      <c r="H737" s="1803"/>
      <c r="I737" s="1803"/>
      <c r="J737" s="1803"/>
      <c r="K737" s="1803"/>
      <c r="L737" s="1803"/>
      <c r="M737" s="1803"/>
      <c r="N737" s="1803"/>
      <c r="O737" s="1803"/>
      <c r="P737" s="1803"/>
      <c r="Q737" s="1803"/>
      <c r="R737" s="1803"/>
      <c r="S737" s="1803"/>
      <c r="T737" s="1803"/>
      <c r="U737" s="1803"/>
      <c r="V737" s="1803"/>
      <c r="W737" s="1803"/>
      <c r="X737" s="1803"/>
      <c r="Y737" s="1803"/>
      <c r="Z737" s="1803"/>
      <c r="AA737" s="1803"/>
      <c r="AB737" s="1803"/>
      <c r="AC737" s="1803"/>
      <c r="AD737" s="1803"/>
      <c r="AE737" s="1803"/>
      <c r="AF737" s="1803"/>
      <c r="AG737" s="1803"/>
      <c r="AH737" s="1803"/>
      <c r="AI737" s="1803"/>
      <c r="AJ737" s="1803"/>
      <c r="AK737" s="1803"/>
      <c r="AL737" s="1803"/>
      <c r="AM737" s="72"/>
      <c r="BA737" s="72"/>
      <c r="BB737" s="72"/>
      <c r="BC737" s="72"/>
      <c r="BD737" s="72"/>
      <c r="BE737" s="72"/>
      <c r="BF737" s="72"/>
      <c r="BG737" s="1405">
        <f t="shared" si="29"/>
        <v>2</v>
      </c>
      <c r="BH737" s="1409">
        <f t="shared" si="30"/>
        <v>2.9850746268656716E-2</v>
      </c>
      <c r="BI737" s="1410">
        <f t="shared" si="31"/>
        <v>1.4557853686424239E-2</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3"/>
      <c r="C738" s="1803"/>
      <c r="D738" s="1803"/>
      <c r="E738" s="1803"/>
      <c r="F738" s="1803"/>
      <c r="G738" s="1803"/>
      <c r="H738" s="1803"/>
      <c r="I738" s="1803"/>
      <c r="J738" s="1803"/>
      <c r="K738" s="1803"/>
      <c r="L738" s="1803"/>
      <c r="M738" s="1803"/>
      <c r="N738" s="1803"/>
      <c r="O738" s="1803"/>
      <c r="P738" s="1803"/>
      <c r="Q738" s="1803"/>
      <c r="R738" s="1803"/>
      <c r="S738" s="1803"/>
      <c r="T738" s="1803"/>
      <c r="U738" s="1803"/>
      <c r="V738" s="1803"/>
      <c r="W738" s="1803"/>
      <c r="X738" s="1803"/>
      <c r="Y738" s="1803"/>
      <c r="Z738" s="1803"/>
      <c r="AA738" s="1803"/>
      <c r="AB738" s="1803"/>
      <c r="AC738" s="1803"/>
      <c r="AD738" s="1803"/>
      <c r="AE738" s="1803"/>
      <c r="AF738" s="1803"/>
      <c r="AG738" s="1803"/>
      <c r="AH738" s="1803"/>
      <c r="AI738" s="1803"/>
      <c r="AJ738" s="1803"/>
      <c r="AK738" s="1803"/>
      <c r="AL738" s="1803"/>
      <c r="AM738" s="72"/>
      <c r="BA738" s="72"/>
      <c r="BB738" s="72"/>
      <c r="BC738" s="72"/>
      <c r="BD738" s="72"/>
      <c r="BE738" s="72"/>
      <c r="BF738" s="72"/>
      <c r="BG738" s="1405">
        <f t="shared" si="29"/>
        <v>2</v>
      </c>
      <c r="BH738" s="1409">
        <f t="shared" si="30"/>
        <v>2.9850746268656716E-2</v>
      </c>
      <c r="BI738" s="1410">
        <f t="shared" si="31"/>
        <v>1.4925373134328358E-2</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3</v>
      </c>
      <c r="BH739" s="1409">
        <f t="shared" si="30"/>
        <v>4.4776119402985072E-2</v>
      </c>
      <c r="BI739" s="1410">
        <f t="shared" si="31"/>
        <v>2.2388059701492536E-2</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2" t="s">
        <v>1657</v>
      </c>
      <c r="D740" s="1802"/>
      <c r="E740" s="1802"/>
      <c r="F740" s="1802"/>
      <c r="G740" s="1802"/>
      <c r="H740" s="1802"/>
      <c r="I740" s="1802"/>
      <c r="J740" s="1802"/>
      <c r="K740" s="1802"/>
      <c r="L740" s="1802"/>
      <c r="M740" s="1802"/>
      <c r="N740" s="1802"/>
      <c r="O740" s="1802"/>
      <c r="P740" s="1802"/>
      <c r="Q740" s="1802"/>
      <c r="R740" s="1802"/>
      <c r="S740" s="1802"/>
      <c r="T740" s="1802"/>
      <c r="U740" s="1802"/>
      <c r="V740" s="1802"/>
      <c r="W740" s="1802"/>
      <c r="X740" s="1802"/>
      <c r="Y740" s="1802"/>
      <c r="Z740" s="1802"/>
      <c r="AA740" s="1802"/>
      <c r="AB740" s="1802"/>
      <c r="AC740" s="1802"/>
      <c r="AD740" s="1802"/>
      <c r="AE740" s="1802"/>
      <c r="AF740" s="1802"/>
      <c r="AG740" s="1802"/>
      <c r="AH740" s="1802"/>
      <c r="AI740" s="1802"/>
      <c r="AJ740" s="1802"/>
      <c r="AK740" s="1802"/>
      <c r="AM740" s="72"/>
      <c r="BA740" s="72"/>
      <c r="BB740" s="72"/>
      <c r="BC740" s="72"/>
      <c r="BD740" s="72"/>
      <c r="BE740" s="72"/>
      <c r="BF740" s="72"/>
      <c r="BG740" s="1405">
        <f t="shared" si="29"/>
        <v>2</v>
      </c>
      <c r="BH740" s="1409">
        <f t="shared" si="30"/>
        <v>2.9850746268656716E-2</v>
      </c>
      <c r="BI740" s="1410">
        <f t="shared" si="31"/>
        <v>1.4925373134328358E-2</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2"/>
      <c r="D741" s="1802"/>
      <c r="E741" s="1802"/>
      <c r="F741" s="1802"/>
      <c r="G741" s="1802"/>
      <c r="H741" s="1802"/>
      <c r="I741" s="1802"/>
      <c r="J741" s="1802"/>
      <c r="K741" s="1802"/>
      <c r="L741" s="1802"/>
      <c r="M741" s="1802"/>
      <c r="N741" s="1802"/>
      <c r="O741" s="1802"/>
      <c r="P741" s="1802"/>
      <c r="Q741" s="1802"/>
      <c r="R741" s="1802"/>
      <c r="S741" s="1802"/>
      <c r="T741" s="1802"/>
      <c r="U741" s="1802"/>
      <c r="V741" s="1802"/>
      <c r="W741" s="1802"/>
      <c r="X741" s="1802"/>
      <c r="Y741" s="1802"/>
      <c r="Z741" s="1802"/>
      <c r="AA741" s="1802"/>
      <c r="AB741" s="1802"/>
      <c r="AC741" s="1802"/>
      <c r="AD741" s="1802"/>
      <c r="AE741" s="1802"/>
      <c r="AF741" s="1802"/>
      <c r="AG741" s="1802"/>
      <c r="AH741" s="1802"/>
      <c r="AI741" s="1802"/>
      <c r="AJ741" s="1802"/>
      <c r="AK741" s="1802"/>
      <c r="AM741" s="72"/>
      <c r="BA741" s="72"/>
      <c r="BB741" s="72"/>
      <c r="BC741" s="72"/>
      <c r="BD741" s="72"/>
      <c r="BE741" s="72"/>
      <c r="BF741" s="72"/>
      <c r="BG741" s="1405">
        <f t="shared" si="29"/>
        <v>1</v>
      </c>
      <c r="BH741" s="1409">
        <f t="shared" si="30"/>
        <v>1.4925373134328358E-2</v>
      </c>
      <c r="BI741" s="1410">
        <f t="shared" si="31"/>
        <v>7.462686567164179E-3</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2"/>
      <c r="D742" s="1802"/>
      <c r="E742" s="1802"/>
      <c r="F742" s="1802"/>
      <c r="G742" s="1802"/>
      <c r="H742" s="1802"/>
      <c r="I742" s="1802"/>
      <c r="J742" s="1802"/>
      <c r="K742" s="1802"/>
      <c r="L742" s="1802"/>
      <c r="M742" s="1802"/>
      <c r="N742" s="1802"/>
      <c r="O742" s="1802"/>
      <c r="P742" s="1802"/>
      <c r="Q742" s="1802"/>
      <c r="R742" s="1802"/>
      <c r="S742" s="1802"/>
      <c r="T742" s="1802"/>
      <c r="U742" s="1802"/>
      <c r="V742" s="1802"/>
      <c r="W742" s="1802"/>
      <c r="X742" s="1802"/>
      <c r="Y742" s="1802"/>
      <c r="Z742" s="1802"/>
      <c r="AA742" s="1802"/>
      <c r="AB742" s="1802"/>
      <c r="AC742" s="1802"/>
      <c r="AD742" s="1802"/>
      <c r="AE742" s="1802"/>
      <c r="AF742" s="1802"/>
      <c r="AG742" s="1802"/>
      <c r="AH742" s="1802"/>
      <c r="AI742" s="1802"/>
      <c r="AJ742" s="1802"/>
      <c r="AK742" s="1802"/>
      <c r="AM742" s="72"/>
      <c r="BA742" s="72"/>
      <c r="BB742" s="72"/>
      <c r="BC742" s="72"/>
      <c r="BD742" s="72"/>
      <c r="BE742" s="72"/>
      <c r="BF742" s="72"/>
      <c r="BG742" s="1405">
        <f t="shared" si="29"/>
        <v>1</v>
      </c>
      <c r="BH742" s="1409">
        <f t="shared" si="30"/>
        <v>1.4925373134328358E-2</v>
      </c>
      <c r="BI742" s="1410">
        <f t="shared" si="31"/>
        <v>7.462686567164179E-3</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2"/>
      <c r="D743" s="1802"/>
      <c r="E743" s="1802"/>
      <c r="F743" s="1802"/>
      <c r="G743" s="1802"/>
      <c r="H743" s="1802"/>
      <c r="I743" s="1802"/>
      <c r="J743" s="1802"/>
      <c r="K743" s="1802"/>
      <c r="L743" s="1802"/>
      <c r="M743" s="1802"/>
      <c r="N743" s="1802"/>
      <c r="O743" s="1802"/>
      <c r="P743" s="1802"/>
      <c r="Q743" s="1802"/>
      <c r="R743" s="1802"/>
      <c r="S743" s="1802"/>
      <c r="T743" s="1802"/>
      <c r="U743" s="1802"/>
      <c r="V743" s="1802"/>
      <c r="W743" s="1802"/>
      <c r="X743" s="1802"/>
      <c r="Y743" s="1802"/>
      <c r="Z743" s="1802"/>
      <c r="AA743" s="1802"/>
      <c r="AB743" s="1802"/>
      <c r="AC743" s="1802"/>
      <c r="AD743" s="1802"/>
      <c r="AE743" s="1802"/>
      <c r="AF743" s="1802"/>
      <c r="AG743" s="1802"/>
      <c r="AH743" s="1802"/>
      <c r="AI743" s="1802"/>
      <c r="AJ743" s="1802"/>
      <c r="AK743" s="1802"/>
      <c r="AM743" s="72"/>
      <c r="BA743" s="72"/>
      <c r="BB743" s="72"/>
      <c r="BC743" s="72"/>
      <c r="BD743" s="72"/>
      <c r="BE743" s="72"/>
      <c r="BF743" s="72"/>
      <c r="BG743" s="1405">
        <f t="shared" si="29"/>
        <v>5</v>
      </c>
      <c r="BH743" s="1409">
        <f t="shared" si="30"/>
        <v>7.4626865671641784E-2</v>
      </c>
      <c r="BI743" s="1410">
        <f t="shared" si="31"/>
        <v>4.48016474072057E-2</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2"/>
      <c r="D744" s="1802"/>
      <c r="E744" s="1802"/>
      <c r="F744" s="1802"/>
      <c r="G744" s="1802"/>
      <c r="H744" s="1802"/>
      <c r="I744" s="1802"/>
      <c r="J744" s="1802"/>
      <c r="K744" s="1802"/>
      <c r="L744" s="1802"/>
      <c r="M744" s="1802"/>
      <c r="N744" s="1802"/>
      <c r="O744" s="1802"/>
      <c r="P744" s="1802"/>
      <c r="Q744" s="1802"/>
      <c r="R744" s="1802"/>
      <c r="S744" s="1802"/>
      <c r="T744" s="1802"/>
      <c r="U744" s="1802"/>
      <c r="V744" s="1802"/>
      <c r="W744" s="1802"/>
      <c r="X744" s="1802"/>
      <c r="Y744" s="1802"/>
      <c r="Z744" s="1802"/>
      <c r="AA744" s="1802"/>
      <c r="AB744" s="1802"/>
      <c r="AC744" s="1802"/>
      <c r="AD744" s="1802"/>
      <c r="AE744" s="1802"/>
      <c r="AF744" s="1802"/>
      <c r="AG744" s="1802"/>
      <c r="AH744" s="1802"/>
      <c r="AI744" s="1802"/>
      <c r="AJ744" s="1802"/>
      <c r="AK744" s="1802"/>
      <c r="AM744" s="72"/>
      <c r="BA744" s="72"/>
      <c r="BB744" s="72"/>
      <c r="BC744" s="72"/>
      <c r="BD744" s="72"/>
      <c r="BE744" s="72"/>
      <c r="BF744" s="72"/>
      <c r="BG744" s="1405">
        <f t="shared" si="29"/>
        <v>3</v>
      </c>
      <c r="BH744" s="1409">
        <f t="shared" si="30"/>
        <v>4.4776119402985072E-2</v>
      </c>
      <c r="BI744" s="1410">
        <f t="shared" si="31"/>
        <v>2.6852411191819772E-2</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2"/>
      <c r="D745" s="1802"/>
      <c r="E745" s="1802"/>
      <c r="F745" s="1802"/>
      <c r="G745" s="1802"/>
      <c r="H745" s="1802"/>
      <c r="I745" s="1802"/>
      <c r="J745" s="1802"/>
      <c r="K745" s="1802"/>
      <c r="L745" s="1802"/>
      <c r="M745" s="1802"/>
      <c r="N745" s="1802"/>
      <c r="O745" s="1802"/>
      <c r="P745" s="1802"/>
      <c r="Q745" s="1802"/>
      <c r="R745" s="1802"/>
      <c r="S745" s="1802"/>
      <c r="T745" s="1802"/>
      <c r="U745" s="1802"/>
      <c r="V745" s="1802"/>
      <c r="W745" s="1802"/>
      <c r="X745" s="1802"/>
      <c r="Y745" s="1802"/>
      <c r="Z745" s="1802"/>
      <c r="AA745" s="1802"/>
      <c r="AB745" s="1802"/>
      <c r="AC745" s="1802"/>
      <c r="AD745" s="1802"/>
      <c r="AE745" s="1802"/>
      <c r="AF745" s="1802"/>
      <c r="AG745" s="1802"/>
      <c r="AH745" s="1802"/>
      <c r="AI745" s="1802"/>
      <c r="AJ745" s="1802"/>
      <c r="AK745" s="1802"/>
      <c r="AM745" s="72"/>
      <c r="BA745" s="72"/>
      <c r="BB745" s="72"/>
      <c r="BC745" s="72"/>
      <c r="BD745" s="72"/>
      <c r="BE745" s="72"/>
      <c r="BF745" s="72"/>
      <c r="BG745" s="1408">
        <f t="shared" si="29"/>
        <v>8</v>
      </c>
      <c r="BH745" s="1409">
        <f t="shared" si="30"/>
        <v>0.11940298507462686</v>
      </c>
      <c r="BI745" s="1410">
        <f t="shared" si="31"/>
        <v>7.1682635851529133E-2</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2"/>
      <c r="D746" s="1802"/>
      <c r="E746" s="1802"/>
      <c r="F746" s="1802"/>
      <c r="G746" s="1802"/>
      <c r="H746" s="1802"/>
      <c r="I746" s="1802"/>
      <c r="J746" s="1802"/>
      <c r="K746" s="1802"/>
      <c r="L746" s="1802"/>
      <c r="M746" s="1802"/>
      <c r="N746" s="1802"/>
      <c r="O746" s="1802"/>
      <c r="P746" s="1802"/>
      <c r="Q746" s="1802"/>
      <c r="R746" s="1802"/>
      <c r="S746" s="1802"/>
      <c r="T746" s="1802"/>
      <c r="U746" s="1802"/>
      <c r="V746" s="1802"/>
      <c r="W746" s="1802"/>
      <c r="X746" s="1802"/>
      <c r="Y746" s="1802"/>
      <c r="Z746" s="1802"/>
      <c r="AA746" s="1802"/>
      <c r="AB746" s="1802"/>
      <c r="AC746" s="1802"/>
      <c r="AD746" s="1802"/>
      <c r="AE746" s="1802"/>
      <c r="AF746" s="1802"/>
      <c r="AG746" s="1802"/>
      <c r="AH746" s="1802"/>
      <c r="AI746" s="1802"/>
      <c r="AJ746" s="1802"/>
      <c r="AK746" s="1802"/>
      <c r="AM746" s="72"/>
      <c r="BA746" s="72"/>
      <c r="BB746" s="72"/>
      <c r="BC746" s="72"/>
      <c r="BD746" s="72"/>
      <c r="BE746" s="72"/>
      <c r="BF746" s="72"/>
      <c r="BG746" s="1406">
        <f>SUM(BG721:BG745)</f>
        <v>67</v>
      </c>
      <c r="BH746" s="1407">
        <f>SUM(BH721:BH745)</f>
        <v>1</v>
      </c>
      <c r="BI746" s="1407">
        <f>SUM(BI721:BI745)</f>
        <v>0.47592445294911134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2"/>
      <c r="D747" s="1802"/>
      <c r="E747" s="1802"/>
      <c r="F747" s="1802"/>
      <c r="G747" s="1802"/>
      <c r="H747" s="1802"/>
      <c r="I747" s="1802"/>
      <c r="J747" s="1802"/>
      <c r="K747" s="1802"/>
      <c r="L747" s="1802"/>
      <c r="M747" s="1802"/>
      <c r="N747" s="1802"/>
      <c r="O747" s="1802"/>
      <c r="P747" s="1802"/>
      <c r="Q747" s="1802"/>
      <c r="R747" s="1802"/>
      <c r="S747" s="1802"/>
      <c r="T747" s="1802"/>
      <c r="U747" s="1802"/>
      <c r="V747" s="1802"/>
      <c r="W747" s="1802"/>
      <c r="X747" s="1802"/>
      <c r="Y747" s="1802"/>
      <c r="Z747" s="1802"/>
      <c r="AA747" s="1802"/>
      <c r="AB747" s="1802"/>
      <c r="AC747" s="1802"/>
      <c r="AD747" s="1802"/>
      <c r="AE747" s="1802"/>
      <c r="AF747" s="1802"/>
      <c r="AG747" s="1802"/>
      <c r="AH747" s="1802"/>
      <c r="AI747" s="1802"/>
      <c r="AJ747" s="1802"/>
      <c r="AK747" s="1802"/>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8" t="s">
        <v>59</v>
      </c>
      <c r="K748" s="1769"/>
      <c r="L748" s="1769"/>
      <c r="M748" s="1769"/>
      <c r="N748" s="1770"/>
      <c r="O748" s="1813" t="s">
        <v>283</v>
      </c>
      <c r="P748" s="1813"/>
      <c r="Q748" s="1813"/>
      <c r="R748" s="1813"/>
      <c r="S748" s="1813"/>
      <c r="T748" s="2136" t="s">
        <v>2211</v>
      </c>
      <c r="U748" s="2137"/>
      <c r="V748" s="2137"/>
      <c r="W748" s="2138"/>
      <c r="X748" s="1768" t="s">
        <v>651</v>
      </c>
      <c r="Y748" s="1769"/>
      <c r="Z748" s="1769"/>
      <c r="AA748" s="1769"/>
      <c r="AB748" s="1770"/>
      <c r="AC748" s="1768" t="s">
        <v>284</v>
      </c>
      <c r="AD748" s="1769"/>
      <c r="AE748" s="1769"/>
      <c r="AF748" s="1769"/>
      <c r="AG748" s="177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1"/>
      <c r="K749" s="1772"/>
      <c r="L749" s="1772"/>
      <c r="M749" s="1772"/>
      <c r="N749" s="1773"/>
      <c r="O749" s="1813"/>
      <c r="P749" s="1813"/>
      <c r="Q749" s="1813"/>
      <c r="R749" s="1813"/>
      <c r="S749" s="1813"/>
      <c r="T749" s="2139"/>
      <c r="U749" s="2140"/>
      <c r="V749" s="2140"/>
      <c r="W749" s="2141"/>
      <c r="X749" s="1771"/>
      <c r="Y749" s="1772"/>
      <c r="Z749" s="1772"/>
      <c r="AA749" s="1772"/>
      <c r="AB749" s="1773"/>
      <c r="AC749" s="1771"/>
      <c r="AD749" s="1772"/>
      <c r="AE749" s="1772"/>
      <c r="AF749" s="1772"/>
      <c r="AG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1"/>
      <c r="K750" s="1772"/>
      <c r="L750" s="1772"/>
      <c r="M750" s="1772"/>
      <c r="N750" s="1773"/>
      <c r="O750" s="1813"/>
      <c r="P750" s="1813"/>
      <c r="Q750" s="1813"/>
      <c r="R750" s="1813"/>
      <c r="S750" s="1813"/>
      <c r="T750" s="2139"/>
      <c r="U750" s="2140"/>
      <c r="V750" s="2140"/>
      <c r="W750" s="2141"/>
      <c r="X750" s="1771"/>
      <c r="Y750" s="1772"/>
      <c r="Z750" s="1772"/>
      <c r="AA750" s="1772"/>
      <c r="AB750" s="1773"/>
      <c r="AC750" s="1771"/>
      <c r="AD750" s="1772"/>
      <c r="AE750" s="1772"/>
      <c r="AF750" s="1772"/>
      <c r="AG750" s="1773"/>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774"/>
      <c r="K751" s="1775"/>
      <c r="L751" s="1775"/>
      <c r="M751" s="1775"/>
      <c r="N751" s="1776"/>
      <c r="O751" s="1813"/>
      <c r="P751" s="1813"/>
      <c r="Q751" s="1813"/>
      <c r="R751" s="1813"/>
      <c r="S751" s="1813"/>
      <c r="T751" s="2148"/>
      <c r="U751" s="2149"/>
      <c r="V751" s="2149"/>
      <c r="W751" s="2150"/>
      <c r="X751" s="1774"/>
      <c r="Y751" s="1775"/>
      <c r="Z751" s="1775"/>
      <c r="AA751" s="1775"/>
      <c r="AB751" s="1776"/>
      <c r="AC751" s="1774"/>
      <c r="AD751" s="1775"/>
      <c r="AE751" s="1775"/>
      <c r="AF751" s="1775"/>
      <c r="AG751" s="1776"/>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789" t="s">
        <v>846</v>
      </c>
      <c r="K752" s="1790"/>
      <c r="L752" s="1790"/>
      <c r="M752" s="1790"/>
      <c r="N752" s="1791"/>
      <c r="O752" s="1783">
        <v>1</v>
      </c>
      <c r="P752" s="1783"/>
      <c r="Q752" s="1783"/>
      <c r="R752" s="1783"/>
      <c r="S752" s="1783"/>
      <c r="T752" s="1793">
        <v>1226</v>
      </c>
      <c r="U752" s="1794"/>
      <c r="V752" s="1794"/>
      <c r="W752" s="1795"/>
      <c r="X752" s="1796">
        <v>0</v>
      </c>
      <c r="Y752" s="1797"/>
      <c r="Z752" s="1797"/>
      <c r="AA752" s="1797"/>
      <c r="AB752" s="1798"/>
      <c r="AC752" s="1799">
        <f>X752*O752</f>
        <v>0</v>
      </c>
      <c r="AD752" s="1800"/>
      <c r="AE752" s="1800"/>
      <c r="AF752" s="1800"/>
      <c r="AG752" s="180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9"/>
      <c r="K753" s="1790"/>
      <c r="L753" s="1790"/>
      <c r="M753" s="1790"/>
      <c r="N753" s="1791"/>
      <c r="O753" s="1783"/>
      <c r="P753" s="1783"/>
      <c r="Q753" s="1783"/>
      <c r="R753" s="1783"/>
      <c r="S753" s="1783"/>
      <c r="T753" s="1793"/>
      <c r="U753" s="1794"/>
      <c r="V753" s="1794"/>
      <c r="W753" s="1795"/>
      <c r="X753" s="1796"/>
      <c r="Y753" s="1797"/>
      <c r="Z753" s="1797"/>
      <c r="AA753" s="1797"/>
      <c r="AB753" s="1798"/>
      <c r="AC753" s="1799">
        <f>X753*O753</f>
        <v>0</v>
      </c>
      <c r="AD753" s="1800"/>
      <c r="AE753" s="1800"/>
      <c r="AF753" s="1800"/>
      <c r="AG753" s="180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9"/>
      <c r="K754" s="1790"/>
      <c r="L754" s="1790"/>
      <c r="M754" s="1790"/>
      <c r="N754" s="1791"/>
      <c r="O754" s="1783"/>
      <c r="P754" s="1783"/>
      <c r="Q754" s="1783"/>
      <c r="R754" s="1783"/>
      <c r="S754" s="1783"/>
      <c r="T754" s="1793"/>
      <c r="U754" s="1794"/>
      <c r="V754" s="1794"/>
      <c r="W754" s="1795"/>
      <c r="X754" s="1796"/>
      <c r="Y754" s="1797"/>
      <c r="Z754" s="1797"/>
      <c r="AA754" s="1797"/>
      <c r="AB754" s="1798"/>
      <c r="AC754" s="1799">
        <f>X754*O754</f>
        <v>0</v>
      </c>
      <c r="AD754" s="1800"/>
      <c r="AE754" s="1800"/>
      <c r="AF754" s="1800"/>
      <c r="AG754" s="180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9"/>
      <c r="K755" s="1790"/>
      <c r="L755" s="1790"/>
      <c r="M755" s="1790"/>
      <c r="N755" s="1791"/>
      <c r="O755" s="1783"/>
      <c r="P755" s="1783"/>
      <c r="Q755" s="1783"/>
      <c r="R755" s="1783"/>
      <c r="S755" s="1783"/>
      <c r="T755" s="1793"/>
      <c r="U755" s="1794"/>
      <c r="V755" s="1794"/>
      <c r="W755" s="1795"/>
      <c r="X755" s="1796"/>
      <c r="Y755" s="1797"/>
      <c r="Z755" s="1797"/>
      <c r="AA755" s="1797"/>
      <c r="AB755" s="1798"/>
      <c r="AC755" s="1799">
        <f>X755*O755</f>
        <v>0</v>
      </c>
      <c r="AD755" s="1800"/>
      <c r="AE755" s="1800"/>
      <c r="AF755" s="1800"/>
      <c r="AG755" s="180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0" t="s">
        <v>955</v>
      </c>
      <c r="K756" s="1781"/>
      <c r="L756" s="1781"/>
      <c r="M756" s="1781"/>
      <c r="N756" s="1782"/>
      <c r="O756" s="1872">
        <f>SUM(O752:S755)</f>
        <v>1</v>
      </c>
      <c r="P756" s="1873"/>
      <c r="Q756" s="1873"/>
      <c r="R756" s="1873"/>
      <c r="S756" s="1874"/>
      <c r="X756" s="2152" t="s">
        <v>954</v>
      </c>
      <c r="Y756" s="2153"/>
      <c r="Z756" s="2153"/>
      <c r="AA756" s="2153"/>
      <c r="AB756" s="2154"/>
      <c r="AC756" s="1799">
        <f>SUM(AC752:AG755)</f>
        <v>0</v>
      </c>
      <c r="AD756" s="1800"/>
      <c r="AE756" s="1800"/>
      <c r="AF756" s="1800"/>
      <c r="AG756" s="180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3" t="s">
        <v>528</v>
      </c>
      <c r="K758" s="1853"/>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8" t="s">
        <v>59</v>
      </c>
      <c r="K762" s="1769"/>
      <c r="L762" s="1769"/>
      <c r="M762" s="1769"/>
      <c r="N762" s="1770"/>
      <c r="O762" s="1813" t="s">
        <v>283</v>
      </c>
      <c r="P762" s="1813"/>
      <c r="Q762" s="1813"/>
      <c r="R762" s="1813"/>
      <c r="S762" s="1813"/>
      <c r="T762" s="2136" t="s">
        <v>2211</v>
      </c>
      <c r="U762" s="2137"/>
      <c r="V762" s="2137"/>
      <c r="W762" s="2138"/>
      <c r="X762" s="1768" t="s">
        <v>651</v>
      </c>
      <c r="Y762" s="1769"/>
      <c r="Z762" s="1769"/>
      <c r="AA762" s="1769"/>
      <c r="AB762" s="1770"/>
      <c r="AC762" s="1768" t="s">
        <v>284</v>
      </c>
      <c r="AD762" s="1769"/>
      <c r="AE762" s="1769"/>
      <c r="AF762" s="1769"/>
      <c r="AG762" s="177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1"/>
      <c r="K763" s="1772"/>
      <c r="L763" s="1772"/>
      <c r="M763" s="1772"/>
      <c r="N763" s="1773"/>
      <c r="O763" s="1813"/>
      <c r="P763" s="1813"/>
      <c r="Q763" s="1813"/>
      <c r="R763" s="1813"/>
      <c r="S763" s="1813"/>
      <c r="T763" s="2139"/>
      <c r="U763" s="2140"/>
      <c r="V763" s="2140"/>
      <c r="W763" s="2141"/>
      <c r="X763" s="1771"/>
      <c r="Y763" s="1772"/>
      <c r="Z763" s="1772"/>
      <c r="AA763" s="1772"/>
      <c r="AB763" s="1773"/>
      <c r="AC763" s="1771"/>
      <c r="AD763" s="1772"/>
      <c r="AE763" s="1772"/>
      <c r="AF763" s="1772"/>
      <c r="AG763" s="177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1"/>
      <c r="K764" s="1772"/>
      <c r="L764" s="1772"/>
      <c r="M764" s="1772"/>
      <c r="N764" s="1773"/>
      <c r="O764" s="1813"/>
      <c r="P764" s="1813"/>
      <c r="Q764" s="1813"/>
      <c r="R764" s="1813"/>
      <c r="S764" s="1813"/>
      <c r="T764" s="2139"/>
      <c r="U764" s="2140"/>
      <c r="V764" s="2140"/>
      <c r="W764" s="2141"/>
      <c r="X764" s="1771"/>
      <c r="Y764" s="1772"/>
      <c r="Z764" s="1772"/>
      <c r="AA764" s="1772"/>
      <c r="AB764" s="1773"/>
      <c r="AC764" s="1771"/>
      <c r="AD764" s="1772"/>
      <c r="AE764" s="1772"/>
      <c r="AF764" s="1772"/>
      <c r="AG764" s="177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4"/>
      <c r="K765" s="1775"/>
      <c r="L765" s="1775"/>
      <c r="M765" s="1775"/>
      <c r="N765" s="1776"/>
      <c r="O765" s="1813"/>
      <c r="P765" s="1813"/>
      <c r="Q765" s="1813"/>
      <c r="R765" s="1813"/>
      <c r="S765" s="1813"/>
      <c r="T765" s="2148"/>
      <c r="U765" s="2149"/>
      <c r="V765" s="2149"/>
      <c r="W765" s="2150"/>
      <c r="X765" s="1774"/>
      <c r="Y765" s="1775"/>
      <c r="Z765" s="1775"/>
      <c r="AA765" s="1775"/>
      <c r="AB765" s="1776"/>
      <c r="AC765" s="1774"/>
      <c r="AD765" s="1775"/>
      <c r="AE765" s="1775"/>
      <c r="AF765" s="1775"/>
      <c r="AG765" s="17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9"/>
      <c r="K766" s="1790"/>
      <c r="L766" s="1790"/>
      <c r="M766" s="1790"/>
      <c r="N766" s="1791"/>
      <c r="O766" s="1783"/>
      <c r="P766" s="1783"/>
      <c r="Q766" s="1783"/>
      <c r="R766" s="1783"/>
      <c r="S766" s="1783"/>
      <c r="T766" s="1793"/>
      <c r="U766" s="1794"/>
      <c r="V766" s="1794"/>
      <c r="W766" s="1795"/>
      <c r="X766" s="1796"/>
      <c r="Y766" s="1797"/>
      <c r="Z766" s="1797"/>
      <c r="AA766" s="1797"/>
      <c r="AB766" s="1798"/>
      <c r="AC766" s="1799">
        <f t="shared" ref="AC766:AC775" si="32">X766*O766</f>
        <v>0</v>
      </c>
      <c r="AD766" s="1800"/>
      <c r="AE766" s="1800"/>
      <c r="AF766" s="1800"/>
      <c r="AG766" s="180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9"/>
      <c r="K767" s="1790"/>
      <c r="L767" s="1790"/>
      <c r="M767" s="1790"/>
      <c r="N767" s="1791"/>
      <c r="O767" s="1783"/>
      <c r="P767" s="1783"/>
      <c r="Q767" s="1783"/>
      <c r="R767" s="1783"/>
      <c r="S767" s="1783"/>
      <c r="T767" s="1793"/>
      <c r="U767" s="1794"/>
      <c r="V767" s="1794"/>
      <c r="W767" s="1795"/>
      <c r="X767" s="1796"/>
      <c r="Y767" s="1797"/>
      <c r="Z767" s="1797"/>
      <c r="AA767" s="1797"/>
      <c r="AB767" s="1798"/>
      <c r="AC767" s="1799">
        <f t="shared" si="32"/>
        <v>0</v>
      </c>
      <c r="AD767" s="1800"/>
      <c r="AE767" s="1800"/>
      <c r="AF767" s="1800"/>
      <c r="AG767" s="180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9"/>
      <c r="K768" s="1790"/>
      <c r="L768" s="1790"/>
      <c r="M768" s="1790"/>
      <c r="N768" s="1791"/>
      <c r="O768" s="1783"/>
      <c r="P768" s="1783"/>
      <c r="Q768" s="1783"/>
      <c r="R768" s="1783"/>
      <c r="S768" s="1783"/>
      <c r="T768" s="1793"/>
      <c r="U768" s="1794"/>
      <c r="V768" s="1794"/>
      <c r="W768" s="1795"/>
      <c r="X768" s="1796"/>
      <c r="Y768" s="1797"/>
      <c r="Z768" s="1797"/>
      <c r="AA768" s="1797"/>
      <c r="AB768" s="1798"/>
      <c r="AC768" s="1799">
        <f t="shared" si="32"/>
        <v>0</v>
      </c>
      <c r="AD768" s="1800"/>
      <c r="AE768" s="1800"/>
      <c r="AF768" s="1800"/>
      <c r="AG768" s="180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9"/>
      <c r="K769" s="1790"/>
      <c r="L769" s="1790"/>
      <c r="M769" s="1790"/>
      <c r="N769" s="1791"/>
      <c r="O769" s="1783"/>
      <c r="P769" s="1783"/>
      <c r="Q769" s="1783"/>
      <c r="R769" s="1783"/>
      <c r="S769" s="1783"/>
      <c r="T769" s="1793"/>
      <c r="U769" s="1794"/>
      <c r="V769" s="1794"/>
      <c r="W769" s="1795"/>
      <c r="X769" s="1796"/>
      <c r="Y769" s="1797"/>
      <c r="Z769" s="1797"/>
      <c r="AA769" s="1797"/>
      <c r="AB769" s="1798"/>
      <c r="AC769" s="1799">
        <f t="shared" si="32"/>
        <v>0</v>
      </c>
      <c r="AD769" s="1800"/>
      <c r="AE769" s="1800"/>
      <c r="AF769" s="1800"/>
      <c r="AG769" s="180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9"/>
      <c r="K770" s="1790"/>
      <c r="L770" s="1790"/>
      <c r="M770" s="1790"/>
      <c r="N770" s="1791"/>
      <c r="O770" s="1783"/>
      <c r="P770" s="1783"/>
      <c r="Q770" s="1783"/>
      <c r="R770" s="1783"/>
      <c r="S770" s="1783"/>
      <c r="T770" s="1793"/>
      <c r="U770" s="1794"/>
      <c r="V770" s="1794"/>
      <c r="W770" s="1795"/>
      <c r="X770" s="1796"/>
      <c r="Y770" s="1797"/>
      <c r="Z770" s="1797"/>
      <c r="AA770" s="1797"/>
      <c r="AB770" s="1798"/>
      <c r="AC770" s="1799">
        <f t="shared" si="32"/>
        <v>0</v>
      </c>
      <c r="AD770" s="1800"/>
      <c r="AE770" s="1800"/>
      <c r="AF770" s="1800"/>
      <c r="AG770" s="180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9"/>
      <c r="K771" s="1790"/>
      <c r="L771" s="1790"/>
      <c r="M771" s="1790"/>
      <c r="N771" s="1791"/>
      <c r="O771" s="1783"/>
      <c r="P771" s="1783"/>
      <c r="Q771" s="1783"/>
      <c r="R771" s="1783"/>
      <c r="S771" s="1783"/>
      <c r="T771" s="1793"/>
      <c r="U771" s="1794"/>
      <c r="V771" s="1794"/>
      <c r="W771" s="1795"/>
      <c r="X771" s="1796"/>
      <c r="Y771" s="1797"/>
      <c r="Z771" s="1797"/>
      <c r="AA771" s="1797"/>
      <c r="AB771" s="1798"/>
      <c r="AC771" s="1799">
        <f t="shared" si="32"/>
        <v>0</v>
      </c>
      <c r="AD771" s="1800"/>
      <c r="AE771" s="1800"/>
      <c r="AF771" s="1800"/>
      <c r="AG771" s="180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9"/>
      <c r="K772" s="1790"/>
      <c r="L772" s="1790"/>
      <c r="M772" s="1790"/>
      <c r="N772" s="1791"/>
      <c r="O772" s="1783"/>
      <c r="P772" s="1783"/>
      <c r="Q772" s="1783"/>
      <c r="R772" s="1783"/>
      <c r="S772" s="1783"/>
      <c r="T772" s="1793"/>
      <c r="U772" s="1794"/>
      <c r="V772" s="1794"/>
      <c r="W772" s="1795"/>
      <c r="X772" s="1796"/>
      <c r="Y772" s="1797"/>
      <c r="Z772" s="1797"/>
      <c r="AA772" s="1797"/>
      <c r="AB772" s="1798"/>
      <c r="AC772" s="1799">
        <f t="shared" si="32"/>
        <v>0</v>
      </c>
      <c r="AD772" s="1800"/>
      <c r="AE772" s="1800"/>
      <c r="AF772" s="1800"/>
      <c r="AG772" s="180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9"/>
      <c r="K773" s="1790"/>
      <c r="L773" s="1790"/>
      <c r="M773" s="1790"/>
      <c r="N773" s="1791"/>
      <c r="O773" s="1783"/>
      <c r="P773" s="1783"/>
      <c r="Q773" s="1783"/>
      <c r="R773" s="1783"/>
      <c r="S773" s="1783"/>
      <c r="T773" s="1793"/>
      <c r="U773" s="1794"/>
      <c r="V773" s="1794"/>
      <c r="W773" s="1795"/>
      <c r="X773" s="1796"/>
      <c r="Y773" s="1797"/>
      <c r="Z773" s="1797"/>
      <c r="AA773" s="1797"/>
      <c r="AB773" s="1798"/>
      <c r="AC773" s="1799">
        <f t="shared" si="32"/>
        <v>0</v>
      </c>
      <c r="AD773" s="1800"/>
      <c r="AE773" s="1800"/>
      <c r="AF773" s="1800"/>
      <c r="AG773" s="180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9"/>
      <c r="K774" s="1790"/>
      <c r="L774" s="1790"/>
      <c r="M774" s="1790"/>
      <c r="N774" s="1791"/>
      <c r="O774" s="1783"/>
      <c r="P774" s="1783"/>
      <c r="Q774" s="1783"/>
      <c r="R774" s="1783"/>
      <c r="S774" s="1783"/>
      <c r="T774" s="1793"/>
      <c r="U774" s="1794"/>
      <c r="V774" s="1794"/>
      <c r="W774" s="1795"/>
      <c r="X774" s="1796"/>
      <c r="Y774" s="1797"/>
      <c r="Z774" s="1797"/>
      <c r="AA774" s="1797"/>
      <c r="AB774" s="1798"/>
      <c r="AC774" s="1799">
        <f t="shared" si="32"/>
        <v>0</v>
      </c>
      <c r="AD774" s="1800"/>
      <c r="AE774" s="1800"/>
      <c r="AF774" s="1800"/>
      <c r="AG774" s="180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9"/>
      <c r="K775" s="1790"/>
      <c r="L775" s="1790"/>
      <c r="M775" s="1790"/>
      <c r="N775" s="1791"/>
      <c r="O775" s="1783"/>
      <c r="P775" s="1783"/>
      <c r="Q775" s="1783"/>
      <c r="R775" s="1783"/>
      <c r="S775" s="1783"/>
      <c r="T775" s="1793"/>
      <c r="U775" s="1794"/>
      <c r="V775" s="1794"/>
      <c r="W775" s="1795"/>
      <c r="X775" s="1796"/>
      <c r="Y775" s="1797"/>
      <c r="Z775" s="1797"/>
      <c r="AA775" s="1797"/>
      <c r="AB775" s="1798"/>
      <c r="AC775" s="1799">
        <f t="shared" si="32"/>
        <v>0</v>
      </c>
      <c r="AD775" s="1800"/>
      <c r="AE775" s="1800"/>
      <c r="AF775" s="1800"/>
      <c r="AG775" s="180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0" t="s">
        <v>955</v>
      </c>
      <c r="K776" s="1781"/>
      <c r="L776" s="1781"/>
      <c r="M776" s="1781"/>
      <c r="N776" s="1782"/>
      <c r="O776" s="1859">
        <f>SUM(O766:S775)</f>
        <v>0</v>
      </c>
      <c r="P776" s="1859"/>
      <c r="Q776" s="1859"/>
      <c r="R776" s="1859"/>
      <c r="S776" s="1859"/>
      <c r="X776" s="1411" t="s">
        <v>954</v>
      </c>
      <c r="Y776" s="255"/>
      <c r="Z776" s="255"/>
      <c r="AA776" s="255"/>
      <c r="AB776" s="1412"/>
      <c r="AC776" s="1799">
        <f>SUM(AC766:AG775)</f>
        <v>0</v>
      </c>
      <c r="AD776" s="1800"/>
      <c r="AE776" s="1800"/>
      <c r="AF776" s="1800"/>
      <c r="AG776" s="180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1">
        <f>T731+AC756+AC776</f>
        <v>50943</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1">
        <f>(T731+AC756+AC776)*12</f>
        <v>611316</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6">
        <v>34</v>
      </c>
      <c r="AA784" s="1867"/>
      <c r="AB784" s="1867"/>
      <c r="AC784" s="1867"/>
      <c r="AD784" s="1867"/>
      <c r="AE784" s="186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1">
        <v>20</v>
      </c>
      <c r="AA785" s="1867"/>
      <c r="AB785" s="1867"/>
      <c r="AC785" s="1867"/>
      <c r="AD785" s="1867"/>
      <c r="AE785" s="186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9">
        <v>52688</v>
      </c>
      <c r="AA786" s="1755"/>
      <c r="AB786" s="1755"/>
      <c r="AC786" s="1755"/>
      <c r="AD786" s="1755"/>
      <c r="AE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8">
        <f>'Subsidy Contract Calculation'!I30</f>
        <v>228684</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8">
        <v>2500</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8"/>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8"/>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2" t="s">
        <v>619</v>
      </c>
      <c r="Q794" s="1703"/>
      <c r="R794" s="1703"/>
      <c r="S794" s="1703"/>
      <c r="T794" s="1703"/>
      <c r="U794" s="1703"/>
      <c r="V794" s="1703"/>
      <c r="W794" s="1703"/>
      <c r="X794" s="1703"/>
      <c r="Y794" s="1704"/>
      <c r="Z794" s="1688"/>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5">
        <f>SUM(Z791:AE794)</f>
        <v>2500</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5">
        <f>Z795+Y779+Z787</f>
        <v>842500</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2" t="s">
        <v>956</v>
      </c>
      <c r="N801" s="2072"/>
      <c r="O801" s="2072"/>
      <c r="P801" s="2073"/>
      <c r="Q801" s="1792" t="s">
        <v>290</v>
      </c>
      <c r="R801" s="1792"/>
      <c r="S801" s="1792"/>
      <c r="T801" s="1792"/>
      <c r="U801" s="1792" t="s">
        <v>291</v>
      </c>
      <c r="V801" s="1792"/>
      <c r="W801" s="1792"/>
      <c r="X801" s="1792"/>
      <c r="Y801" s="1792" t="s">
        <v>292</v>
      </c>
      <c r="Z801" s="1792"/>
      <c r="AA801" s="1792"/>
      <c r="AB801" s="1792"/>
      <c r="AC801" s="1792" t="s">
        <v>36</v>
      </c>
      <c r="AD801" s="1792"/>
      <c r="AE801" s="1792"/>
      <c r="AF801" s="1792"/>
      <c r="AG801" s="2155" t="s">
        <v>620</v>
      </c>
      <c r="AH801" s="2155"/>
      <c r="AI801" s="2155"/>
      <c r="AJ801" s="215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4"/>
      <c r="N802" s="2074"/>
      <c r="O802" s="2074"/>
      <c r="P802" s="2075"/>
      <c r="Q802" s="1792"/>
      <c r="R802" s="1792"/>
      <c r="S802" s="1792"/>
      <c r="T802" s="1792"/>
      <c r="U802" s="1792"/>
      <c r="V802" s="1792"/>
      <c r="W802" s="1792"/>
      <c r="X802" s="1792"/>
      <c r="Y802" s="1792"/>
      <c r="Z802" s="1792"/>
      <c r="AA802" s="1792"/>
      <c r="AB802" s="1792"/>
      <c r="AC802" s="1792"/>
      <c r="AD802" s="1792"/>
      <c r="AE802" s="1792"/>
      <c r="AF802" s="1792"/>
      <c r="AG802" s="2155"/>
      <c r="AH802" s="2155"/>
      <c r="AI802" s="2155"/>
      <c r="AJ802" s="215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756</v>
      </c>
      <c r="D803" s="1904"/>
      <c r="E803" s="1904"/>
      <c r="F803" s="1904"/>
      <c r="G803" s="1904"/>
      <c r="H803" s="1904"/>
      <c r="I803" s="94"/>
      <c r="J803" s="94"/>
      <c r="K803" s="94"/>
      <c r="L803" s="95"/>
      <c r="M803" s="1726"/>
      <c r="N803" s="1726"/>
      <c r="O803" s="1726"/>
      <c r="P803" s="1726"/>
      <c r="Q803" s="1726">
        <v>15</v>
      </c>
      <c r="R803" s="1726"/>
      <c r="S803" s="1726"/>
      <c r="T803" s="1726"/>
      <c r="U803" s="1726">
        <v>19</v>
      </c>
      <c r="V803" s="1726"/>
      <c r="W803" s="1726"/>
      <c r="X803" s="1726"/>
      <c r="Y803" s="1726">
        <v>23</v>
      </c>
      <c r="Z803" s="1726"/>
      <c r="AA803" s="1726"/>
      <c r="AB803" s="1726"/>
      <c r="AC803" s="1721">
        <v>27</v>
      </c>
      <c r="AD803" s="1722"/>
      <c r="AE803" s="1722"/>
      <c r="AF803" s="1723"/>
      <c r="AG803" s="1721"/>
      <c r="AH803" s="1722"/>
      <c r="AI803" s="1722"/>
      <c r="AJ803" s="172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4" t="s">
        <v>757</v>
      </c>
      <c r="D804" s="1725"/>
      <c r="E804" s="1725"/>
      <c r="F804" s="1725"/>
      <c r="G804" s="1725"/>
      <c r="H804" s="1725"/>
      <c r="I804" s="91"/>
      <c r="J804" s="91"/>
      <c r="K804" s="91"/>
      <c r="L804" s="92"/>
      <c r="M804" s="1726"/>
      <c r="N804" s="1726"/>
      <c r="O804" s="1726"/>
      <c r="P804" s="1726"/>
      <c r="Q804" s="1726">
        <v>15</v>
      </c>
      <c r="R804" s="1726"/>
      <c r="S804" s="1726"/>
      <c r="T804" s="1726"/>
      <c r="U804" s="1726">
        <v>20</v>
      </c>
      <c r="V804" s="1726"/>
      <c r="W804" s="1726"/>
      <c r="X804" s="1726"/>
      <c r="Y804" s="1726">
        <v>24</v>
      </c>
      <c r="Z804" s="1726"/>
      <c r="AA804" s="1726"/>
      <c r="AB804" s="1726"/>
      <c r="AC804" s="1721">
        <v>28</v>
      </c>
      <c r="AD804" s="1722"/>
      <c r="AE804" s="1722"/>
      <c r="AF804" s="1723"/>
      <c r="AG804" s="1721"/>
      <c r="AH804" s="1722"/>
      <c r="AI804" s="1722"/>
      <c r="AJ804" s="172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4" t="s">
        <v>78</v>
      </c>
      <c r="D805" s="1725"/>
      <c r="E805" s="1725"/>
      <c r="F805" s="1725"/>
      <c r="G805" s="1725"/>
      <c r="H805" s="1725"/>
      <c r="I805" s="110"/>
      <c r="J805" s="110"/>
      <c r="K805" s="110"/>
      <c r="L805" s="111"/>
      <c r="M805" s="1726"/>
      <c r="N805" s="1726"/>
      <c r="O805" s="1726"/>
      <c r="P805" s="1726"/>
      <c r="Q805" s="1726">
        <v>7</v>
      </c>
      <c r="R805" s="1726"/>
      <c r="S805" s="1726"/>
      <c r="T805" s="1726"/>
      <c r="U805" s="1726">
        <v>10</v>
      </c>
      <c r="V805" s="1726"/>
      <c r="W805" s="1726"/>
      <c r="X805" s="1726"/>
      <c r="Y805" s="1726">
        <v>13</v>
      </c>
      <c r="Z805" s="1726"/>
      <c r="AA805" s="1726"/>
      <c r="AB805" s="1726"/>
      <c r="AC805" s="1721">
        <v>16</v>
      </c>
      <c r="AD805" s="1722"/>
      <c r="AE805" s="1722"/>
      <c r="AF805" s="1723"/>
      <c r="AG805" s="1721"/>
      <c r="AH805" s="1722"/>
      <c r="AI805" s="1722"/>
      <c r="AJ805" s="172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4" t="s">
        <v>194</v>
      </c>
      <c r="D806" s="1725"/>
      <c r="E806" s="1725"/>
      <c r="F806" s="1725"/>
      <c r="G806" s="1725"/>
      <c r="H806" s="1725"/>
      <c r="I806" s="110"/>
      <c r="J806" s="110"/>
      <c r="K806" s="110"/>
      <c r="L806" s="111"/>
      <c r="M806" s="1726"/>
      <c r="N806" s="1726"/>
      <c r="O806" s="1726"/>
      <c r="P806" s="1726"/>
      <c r="Q806" s="1726"/>
      <c r="R806" s="1726"/>
      <c r="S806" s="1726"/>
      <c r="T806" s="1726"/>
      <c r="U806" s="1726"/>
      <c r="V806" s="1726"/>
      <c r="W806" s="1726"/>
      <c r="X806" s="1726"/>
      <c r="Y806" s="1726"/>
      <c r="Z806" s="1726"/>
      <c r="AA806" s="1726"/>
      <c r="AB806" s="1726"/>
      <c r="AC806" s="1721"/>
      <c r="AD806" s="1722"/>
      <c r="AE806" s="1722"/>
      <c r="AF806" s="1723"/>
      <c r="AG806" s="1721"/>
      <c r="AH806" s="1722"/>
      <c r="AI806" s="1722"/>
      <c r="AJ806" s="172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4" t="s">
        <v>858</v>
      </c>
      <c r="D807" s="1725"/>
      <c r="E807" s="1725"/>
      <c r="F807" s="1725"/>
      <c r="G807" s="1725"/>
      <c r="H807" s="1725"/>
      <c r="I807" s="110"/>
      <c r="J807" s="110"/>
      <c r="K807" s="110"/>
      <c r="L807" s="111"/>
      <c r="M807" s="1726"/>
      <c r="N807" s="1726"/>
      <c r="O807" s="1726"/>
      <c r="P807" s="1726"/>
      <c r="Q807" s="1726">
        <v>22</v>
      </c>
      <c r="R807" s="1726"/>
      <c r="S807" s="1726"/>
      <c r="T807" s="1726"/>
      <c r="U807" s="1726">
        <v>32</v>
      </c>
      <c r="V807" s="1726"/>
      <c r="W807" s="1726"/>
      <c r="X807" s="1726"/>
      <c r="Y807" s="1726">
        <v>42</v>
      </c>
      <c r="Z807" s="1726"/>
      <c r="AA807" s="1726"/>
      <c r="AB807" s="1726"/>
      <c r="AC807" s="1721">
        <v>52</v>
      </c>
      <c r="AD807" s="1722"/>
      <c r="AE807" s="1722"/>
      <c r="AF807" s="1723"/>
      <c r="AG807" s="1721"/>
      <c r="AH807" s="1722"/>
      <c r="AI807" s="1722"/>
      <c r="AJ807" s="172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8" t="s">
        <v>1026</v>
      </c>
      <c r="D808" s="1725"/>
      <c r="E808" s="1725"/>
      <c r="F808" s="1725"/>
      <c r="G808" s="1725"/>
      <c r="H808" s="1725"/>
      <c r="I808" s="110"/>
      <c r="J808" s="110"/>
      <c r="K808" s="110"/>
      <c r="L808" s="111"/>
      <c r="M808" s="1726"/>
      <c r="N808" s="1726"/>
      <c r="O808" s="1726"/>
      <c r="P808" s="1726"/>
      <c r="Q808" s="1726"/>
      <c r="R808" s="1726"/>
      <c r="S808" s="1726"/>
      <c r="T808" s="1726"/>
      <c r="U808" s="1726"/>
      <c r="V808" s="1726"/>
      <c r="W808" s="1726"/>
      <c r="X808" s="1726"/>
      <c r="Y808" s="1726"/>
      <c r="Z808" s="1726"/>
      <c r="AA808" s="1726"/>
      <c r="AB808" s="1726"/>
      <c r="AC808" s="1721"/>
      <c r="AD808" s="1722"/>
      <c r="AE808" s="1722"/>
      <c r="AF808" s="1723"/>
      <c r="AG808" s="1721"/>
      <c r="AH808" s="1722"/>
      <c r="AI808" s="1722"/>
      <c r="AJ808" s="172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5" t="s">
        <v>2462</v>
      </c>
      <c r="G809" s="1686"/>
      <c r="H809" s="1686"/>
      <c r="I809" s="1686"/>
      <c r="J809" s="1686"/>
      <c r="K809" s="1686"/>
      <c r="L809" s="1687"/>
      <c r="M809" s="1726"/>
      <c r="N809" s="1726"/>
      <c r="O809" s="1726"/>
      <c r="P809" s="1726"/>
      <c r="Q809" s="1726">
        <v>14</v>
      </c>
      <c r="R809" s="1726"/>
      <c r="S809" s="1726"/>
      <c r="T809" s="1726"/>
      <c r="U809" s="1726">
        <v>19</v>
      </c>
      <c r="V809" s="1726"/>
      <c r="W809" s="1726"/>
      <c r="X809" s="1726"/>
      <c r="Y809" s="1726">
        <v>25</v>
      </c>
      <c r="Z809" s="1726"/>
      <c r="AA809" s="1726"/>
      <c r="AB809" s="1726"/>
      <c r="AC809" s="1721">
        <v>30</v>
      </c>
      <c r="AD809" s="1722"/>
      <c r="AE809" s="1722"/>
      <c r="AF809" s="1723"/>
      <c r="AG809" s="1721"/>
      <c r="AH809" s="1722"/>
      <c r="AI809" s="1722"/>
      <c r="AJ809" s="172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0" t="s">
        <v>954</v>
      </c>
      <c r="D810" s="1781"/>
      <c r="E810" s="1781"/>
      <c r="F810" s="1781"/>
      <c r="G810" s="1781"/>
      <c r="H810" s="1781"/>
      <c r="I810" s="1781"/>
      <c r="J810" s="1781"/>
      <c r="K810" s="1781"/>
      <c r="L810" s="1782"/>
      <c r="M810" s="1871">
        <f>SUM(M803:P809)</f>
        <v>0</v>
      </c>
      <c r="N810" s="1871"/>
      <c r="O810" s="1871"/>
      <c r="P810" s="1871"/>
      <c r="Q810" s="1871">
        <f>SUM(Q803:T809)</f>
        <v>73</v>
      </c>
      <c r="R810" s="1871"/>
      <c r="S810" s="1871"/>
      <c r="T810" s="1871"/>
      <c r="U810" s="1871">
        <f>SUM(U803:X809)</f>
        <v>100</v>
      </c>
      <c r="V810" s="1871"/>
      <c r="W810" s="1871"/>
      <c r="X810" s="1871"/>
      <c r="Y810" s="1871">
        <f>SUM(Y803:AB809)</f>
        <v>127</v>
      </c>
      <c r="Z810" s="1871"/>
      <c r="AA810" s="1871"/>
      <c r="AB810" s="1871"/>
      <c r="AC810" s="1871">
        <f>SUM(AC803:AF809)</f>
        <v>153</v>
      </c>
      <c r="AD810" s="1871"/>
      <c r="AE810" s="1871"/>
      <c r="AF810" s="1871"/>
      <c r="AG810" s="1871">
        <f>SUM(AG803:AJ809)</f>
        <v>0</v>
      </c>
      <c r="AH810" s="1871"/>
      <c r="AI810" s="1871"/>
      <c r="AJ810" s="18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8" t="s">
        <v>2357</v>
      </c>
      <c r="D815" s="2159"/>
      <c r="E815" s="2159"/>
      <c r="F815" s="2159"/>
      <c r="G815" s="2159"/>
      <c r="H815" s="2159"/>
      <c r="I815" s="2159"/>
      <c r="J815" s="2159"/>
      <c r="K815" s="2159"/>
      <c r="L815" s="2159"/>
      <c r="M815" s="2159"/>
      <c r="N815" s="2159"/>
      <c r="O815" s="2159"/>
      <c r="P815" s="2159"/>
      <c r="Q815" s="2159"/>
      <c r="R815" s="2159"/>
      <c r="S815" s="2159"/>
      <c r="T815" s="2159"/>
      <c r="U815" s="2159"/>
      <c r="V815" s="2159"/>
      <c r="W815" s="2159"/>
      <c r="X815" s="2159"/>
      <c r="Y815" s="2159"/>
      <c r="Z815" s="2159"/>
      <c r="AA815" s="2159"/>
      <c r="AB815" s="2159"/>
      <c r="AC815" s="2159"/>
      <c r="AD815" s="2159"/>
      <c r="AE815" s="2159"/>
      <c r="AF815" s="2159"/>
      <c r="AG815" s="2159"/>
      <c r="AH815" s="2159"/>
      <c r="AI815" s="2159"/>
      <c r="AJ815" s="216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30" t="s">
        <v>409</v>
      </c>
      <c r="BB819" s="1731"/>
      <c r="BC819" s="72"/>
      <c r="BD819" s="72"/>
      <c r="BE819" s="72"/>
      <c r="BF819" s="65" t="s">
        <v>466</v>
      </c>
      <c r="BG819" s="65"/>
      <c r="BH819" s="65"/>
      <c r="BI819" s="65"/>
      <c r="BJ819" s="65"/>
      <c r="BK819" s="65"/>
      <c r="BL819" s="65"/>
      <c r="BM819" s="65"/>
      <c r="BN819" s="65"/>
      <c r="BO819" s="1727" t="str">
        <f>T189</f>
        <v>Fresno</v>
      </c>
      <c r="BP819" s="1728"/>
      <c r="BQ819" s="1728"/>
      <c r="BR819" s="1728"/>
      <c r="BS819" s="1728"/>
      <c r="BT819" s="1728"/>
      <c r="BU819" s="172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46">
        <v>4800</v>
      </c>
      <c r="X820" s="1746"/>
      <c r="Y820" s="1746"/>
      <c r="Z820" s="1746"/>
      <c r="AA820" s="1746"/>
      <c r="AB820" s="1746"/>
      <c r="AC820" s="174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6">
        <v>3000</v>
      </c>
      <c r="X821" s="1746"/>
      <c r="Y821" s="1746"/>
      <c r="Z821" s="1746"/>
      <c r="AA821" s="1746"/>
      <c r="AB821" s="1746"/>
      <c r="AC821" s="174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6">
        <v>11750</v>
      </c>
      <c r="X822" s="1746"/>
      <c r="Y822" s="1746"/>
      <c r="Z822" s="1746"/>
      <c r="AA822" s="1746"/>
      <c r="AB822" s="1746"/>
      <c r="AC822" s="174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6">
        <v>3500</v>
      </c>
      <c r="X823" s="1746"/>
      <c r="Y823" s="1746"/>
      <c r="Z823" s="1746"/>
      <c r="AA823" s="1746"/>
      <c r="AB823" s="1746"/>
      <c r="AC823" s="1746"/>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5" t="s">
        <v>2463</v>
      </c>
      <c r="N824" s="1686"/>
      <c r="O824" s="1686"/>
      <c r="P824" s="1686"/>
      <c r="Q824" s="1686"/>
      <c r="R824" s="1686"/>
      <c r="S824" s="1686"/>
      <c r="T824" s="1686"/>
      <c r="U824" s="1686"/>
      <c r="V824" s="1687"/>
      <c r="W824" s="1746">
        <v>27400</v>
      </c>
      <c r="X824" s="1746"/>
      <c r="Y824" s="1746"/>
      <c r="Z824" s="1746"/>
      <c r="AA824" s="1746"/>
      <c r="AB824" s="1746"/>
      <c r="AC824" s="174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5">
        <f>SUM(W820:AC824)</f>
        <v>50450</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80" t="s">
        <v>515</v>
      </c>
      <c r="K827" s="1781"/>
      <c r="L827" s="1781"/>
      <c r="M827" s="1781"/>
      <c r="N827" s="1781"/>
      <c r="O827" s="1781"/>
      <c r="P827" s="1781"/>
      <c r="Q827" s="1781"/>
      <c r="R827" s="1781"/>
      <c r="S827" s="1781"/>
      <c r="T827" s="1781"/>
      <c r="U827" s="1781"/>
      <c r="V827" s="1782"/>
      <c r="W827" s="1688">
        <v>47052</v>
      </c>
      <c r="X827" s="1689"/>
      <c r="Y827" s="1689"/>
      <c r="Z827" s="1689"/>
      <c r="AA827" s="1689"/>
      <c r="AB827" s="1689"/>
      <c r="AC827" s="16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5"/>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5"/>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5">
        <v>24854</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5">
        <v>37000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4">
        <f>SUM(W829:AC832)</f>
        <v>61854</v>
      </c>
      <c r="X833" s="1784"/>
      <c r="Y833" s="1784"/>
      <c r="Z833" s="1784"/>
      <c r="AA833" s="1784"/>
      <c r="AB833" s="1784"/>
      <c r="AC833" s="1784"/>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6">
        <v>36500</v>
      </c>
      <c r="X835" s="2077"/>
      <c r="Y835" s="2077"/>
      <c r="Z835" s="2077"/>
      <c r="AA835" s="2077"/>
      <c r="AB835" s="2077"/>
      <c r="AC835" s="207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5">
        <v>1</v>
      </c>
      <c r="U836" s="1876"/>
      <c r="V836" s="1877"/>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6">
        <v>42500</v>
      </c>
      <c r="X837" s="2077"/>
      <c r="Y837" s="2077"/>
      <c r="Z837" s="2077"/>
      <c r="AA837" s="2077"/>
      <c r="AB837" s="2077"/>
      <c r="AC837" s="207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5">
        <v>1</v>
      </c>
      <c r="U838" s="1876"/>
      <c r="V838" s="1877"/>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5" t="s">
        <v>2464</v>
      </c>
      <c r="N839" s="1686"/>
      <c r="O839" s="1686"/>
      <c r="P839" s="1686"/>
      <c r="Q839" s="1686"/>
      <c r="R839" s="1686"/>
      <c r="S839" s="1686"/>
      <c r="T839" s="1686"/>
      <c r="U839" s="1686"/>
      <c r="V839" s="1687"/>
      <c r="W839" s="2076">
        <v>36200</v>
      </c>
      <c r="X839" s="2077"/>
      <c r="Y839" s="2077"/>
      <c r="Z839" s="2077"/>
      <c r="AA839" s="2077"/>
      <c r="AB839" s="2077"/>
      <c r="AC839" s="2078"/>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3">
        <f>SUM(W835:AC839)</f>
        <v>115200</v>
      </c>
      <c r="X840" s="1764"/>
      <c r="Y840" s="1764"/>
      <c r="Z840" s="1764"/>
      <c r="AA840" s="1764"/>
      <c r="AB840" s="1764"/>
      <c r="AC840" s="17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6">
        <v>18500</v>
      </c>
      <c r="X841" s="2077"/>
      <c r="Y841" s="2077"/>
      <c r="Z841" s="2077"/>
      <c r="AA841" s="2077"/>
      <c r="AB841" s="2077"/>
      <c r="AC841" s="207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6">
        <v>5000</v>
      </c>
      <c r="X843" s="1746"/>
      <c r="Y843" s="1746"/>
      <c r="Z843" s="1746"/>
      <c r="AA843" s="1746"/>
      <c r="AB843" s="1746"/>
      <c r="AC843" s="174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6">
        <v>41400</v>
      </c>
      <c r="X844" s="1746"/>
      <c r="Y844" s="1746"/>
      <c r="Z844" s="1746"/>
      <c r="AA844" s="1746"/>
      <c r="AB844" s="1746"/>
      <c r="AC844" s="174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6">
        <v>20300</v>
      </c>
      <c r="X845" s="1746"/>
      <c r="Y845" s="1746"/>
      <c r="Z845" s="1746"/>
      <c r="AA845" s="1746"/>
      <c r="AB845" s="1746"/>
      <c r="AC845" s="174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6">
        <v>9600</v>
      </c>
      <c r="X846" s="1746"/>
      <c r="Y846" s="1746"/>
      <c r="Z846" s="1746"/>
      <c r="AA846" s="1746"/>
      <c r="AB846" s="1746"/>
      <c r="AC846" s="174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6">
        <v>21600</v>
      </c>
      <c r="X847" s="1746"/>
      <c r="Y847" s="1746"/>
      <c r="Z847" s="1746"/>
      <c r="AA847" s="1746"/>
      <c r="AB847" s="1746"/>
      <c r="AC847" s="174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6">
        <v>0</v>
      </c>
      <c r="X848" s="1746"/>
      <c r="Y848" s="1746"/>
      <c r="Z848" s="1746"/>
      <c r="AA848" s="1746"/>
      <c r="AB848" s="1746"/>
      <c r="AC848" s="174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17" t="s">
        <v>619</v>
      </c>
      <c r="N849" s="1686"/>
      <c r="O849" s="1686"/>
      <c r="P849" s="1686"/>
      <c r="Q849" s="1686"/>
      <c r="R849" s="1686"/>
      <c r="S849" s="1686"/>
      <c r="T849" s="1686"/>
      <c r="U849" s="1686"/>
      <c r="V849" s="1687"/>
      <c r="W849" s="1746"/>
      <c r="X849" s="1746"/>
      <c r="Y849" s="1746"/>
      <c r="Z849" s="1746"/>
      <c r="AA849" s="1746"/>
      <c r="AB849" s="1746"/>
      <c r="AC849" s="174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1">
        <f>SUM(W843:AC849)</f>
        <v>97900</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5" t="s">
        <v>2507</v>
      </c>
      <c r="N852" s="1686"/>
      <c r="O852" s="1686"/>
      <c r="P852" s="1686"/>
      <c r="Q852" s="1686"/>
      <c r="R852" s="1686"/>
      <c r="S852" s="1686"/>
      <c r="T852" s="1686"/>
      <c r="U852" s="1686"/>
      <c r="V852" s="1687"/>
      <c r="W852" s="1688">
        <v>1800</v>
      </c>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17" t="s">
        <v>619</v>
      </c>
      <c r="N853" s="1686"/>
      <c r="O853" s="1686"/>
      <c r="P853" s="1686"/>
      <c r="Q853" s="1686"/>
      <c r="R853" s="1686"/>
      <c r="S853" s="1686"/>
      <c r="T853" s="1686"/>
      <c r="U853" s="1686"/>
      <c r="V853" s="1687"/>
      <c r="W853" s="1688"/>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7" t="s">
        <v>619</v>
      </c>
      <c r="N854" s="1686"/>
      <c r="O854" s="1686"/>
      <c r="P854" s="1686"/>
      <c r="Q854" s="1686"/>
      <c r="R854" s="1686"/>
      <c r="S854" s="1686"/>
      <c r="T854" s="1686"/>
      <c r="U854" s="1686"/>
      <c r="V854" s="1687"/>
      <c r="W854" s="1688"/>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7" t="s">
        <v>619</v>
      </c>
      <c r="N855" s="1686"/>
      <c r="O855" s="1686"/>
      <c r="P855" s="1686"/>
      <c r="Q855" s="1686"/>
      <c r="R855" s="1686"/>
      <c r="S855" s="1686"/>
      <c r="T855" s="1686"/>
      <c r="U855" s="1686"/>
      <c r="V855" s="1687"/>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7" t="s">
        <v>619</v>
      </c>
      <c r="N856" s="1686"/>
      <c r="O856" s="1686"/>
      <c r="P856" s="1686"/>
      <c r="Q856" s="1686"/>
      <c r="R856" s="1686"/>
      <c r="S856" s="1686"/>
      <c r="T856" s="1686"/>
      <c r="U856" s="1686"/>
      <c r="V856" s="1687"/>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1800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392756</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6">
        <f>O776+O756+G731</f>
        <v>68</v>
      </c>
      <c r="AD862" s="2167"/>
      <c r="AE862" s="2167"/>
      <c r="AF862" s="2167"/>
      <c r="AG862" s="2167"/>
      <c r="AH862" s="2168"/>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3" t="s">
        <v>384</v>
      </c>
      <c r="F863" s="1824"/>
      <c r="G863" s="1824"/>
      <c r="H863" s="1824"/>
      <c r="I863" s="1824"/>
      <c r="J863" s="1824"/>
      <c r="K863" s="1824"/>
      <c r="L863" s="1824"/>
      <c r="M863" s="1824"/>
      <c r="N863" s="1824"/>
      <c r="O863" s="1824"/>
      <c r="P863" s="1824"/>
      <c r="Q863" s="1824"/>
      <c r="R863" s="1824"/>
      <c r="S863" s="1824"/>
      <c r="T863" s="1824"/>
      <c r="U863" s="1824"/>
      <c r="V863" s="1824"/>
      <c r="W863" s="1824"/>
      <c r="X863" s="1824"/>
      <c r="Y863" s="1824"/>
      <c r="Z863" s="1824"/>
      <c r="AA863" s="1824"/>
      <c r="AB863" s="1825"/>
      <c r="AC863" s="2156">
        <f>IF(ISERROR((ROUNDDOWN(AC861/AC862,0))),0,(ROUNDDOWN(AC861/AC862,0)))</f>
        <v>5775</v>
      </c>
      <c r="AD863" s="2157"/>
      <c r="AE863" s="2157"/>
      <c r="AF863" s="2157"/>
      <c r="AG863" s="2157"/>
      <c r="AH863" s="2157"/>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45">
        <f>'Sources and Uses Budget'!B74</f>
        <v>189731</v>
      </c>
      <c r="AD864" s="2162"/>
      <c r="AE864" s="2162"/>
      <c r="AF864" s="2162"/>
      <c r="AG864" s="2162"/>
      <c r="AH864" s="2162"/>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90">
        <v>0</v>
      </c>
      <c r="AD865" s="1746"/>
      <c r="AE865" s="1746"/>
      <c r="AF865" s="1746"/>
      <c r="AG865" s="1746"/>
      <c r="AH865" s="174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8">
        <v>26800</v>
      </c>
      <c r="AD866" s="1689"/>
      <c r="AE866" s="1689"/>
      <c r="AF866" s="1689"/>
      <c r="AG866" s="1689"/>
      <c r="AH866" s="169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8">
        <v>34000</v>
      </c>
      <c r="AD867" s="1689"/>
      <c r="AE867" s="1689"/>
      <c r="AF867" s="1689"/>
      <c r="AG867" s="1689"/>
      <c r="AH867" s="1690"/>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2141</v>
      </c>
      <c r="AC868" s="1688"/>
      <c r="AD868" s="1689"/>
      <c r="AE868" s="1689"/>
      <c r="AF868" s="1689"/>
      <c r="AG868" s="1689"/>
      <c r="AH868" s="1690"/>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688">
        <v>5000</v>
      </c>
      <c r="AD869" s="1689"/>
      <c r="AE869" s="1689"/>
      <c r="AF869" s="1689"/>
      <c r="AG869" s="1689"/>
      <c r="AH869" s="1690"/>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2140</v>
      </c>
      <c r="AC870" s="1694"/>
      <c r="AD870" s="1746"/>
      <c r="AE870" s="1746"/>
      <c r="AF870" s="1746"/>
      <c r="AG870" s="1746"/>
      <c r="AH870" s="1746"/>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8" t="s">
        <v>1309</v>
      </c>
      <c r="F871" s="2069"/>
      <c r="G871" s="2069"/>
      <c r="H871" s="2069"/>
      <c r="I871" s="2069"/>
      <c r="J871" s="2069"/>
      <c r="K871" s="2069"/>
      <c r="L871" s="2069"/>
      <c r="M871" s="2069"/>
      <c r="N871" s="2069"/>
      <c r="O871" s="2069"/>
      <c r="P871" s="2069"/>
      <c r="Q871" s="2069"/>
      <c r="R871" s="2069"/>
      <c r="S871" s="2069"/>
      <c r="T871" s="2069"/>
      <c r="U871" s="2069"/>
      <c r="V871" s="2069"/>
      <c r="W871" s="2069"/>
      <c r="X871" s="2069"/>
      <c r="Y871" s="2069"/>
      <c r="Z871" s="2069"/>
      <c r="AA871" s="2069"/>
      <c r="AB871" s="2070"/>
      <c r="AC871" s="1746"/>
      <c r="AD871" s="1746"/>
      <c r="AE871" s="1746"/>
      <c r="AF871" s="1746"/>
      <c r="AG871" s="1746"/>
      <c r="AH871" s="1746"/>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8" t="s">
        <v>1309</v>
      </c>
      <c r="F872" s="2069"/>
      <c r="G872" s="2069"/>
      <c r="H872" s="2069"/>
      <c r="I872" s="2069"/>
      <c r="J872" s="2069"/>
      <c r="K872" s="2069"/>
      <c r="L872" s="2069"/>
      <c r="M872" s="2069"/>
      <c r="N872" s="2069"/>
      <c r="O872" s="2069"/>
      <c r="P872" s="2069"/>
      <c r="Q872" s="2069"/>
      <c r="R872" s="2069"/>
      <c r="S872" s="2069"/>
      <c r="T872" s="2069"/>
      <c r="U872" s="2069"/>
      <c r="V872" s="2069"/>
      <c r="W872" s="2069"/>
      <c r="X872" s="2069"/>
      <c r="Y872" s="2069"/>
      <c r="Z872" s="2069"/>
      <c r="AA872" s="2069"/>
      <c r="AB872" s="2070"/>
      <c r="AC872" s="1746"/>
      <c r="AD872" s="1746"/>
      <c r="AE872" s="1746"/>
      <c r="AF872" s="1746"/>
      <c r="AG872" s="1746"/>
      <c r="AH872" s="1746"/>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1"/>
      <c r="AD873" s="2161"/>
      <c r="AE873" s="2161"/>
      <c r="AF873" s="2161"/>
      <c r="AG873" s="2161"/>
      <c r="AH873" s="2161"/>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0"/>
      <c r="AO874" s="2170"/>
      <c r="AP874" s="1766"/>
      <c r="AQ874" s="1766"/>
      <c r="AR874" s="1766"/>
      <c r="AS874" s="1766"/>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6"/>
      <c r="AQ875" s="1766"/>
      <c r="AR875" s="1766"/>
      <c r="AS875" s="1766"/>
      <c r="AV875" s="1766"/>
      <c r="AW875" s="1766"/>
      <c r="AX875" s="1766"/>
      <c r="AY875" s="1766"/>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8">
        <v>0</v>
      </c>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8">
        <v>0</v>
      </c>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8">
        <v>0</v>
      </c>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2"/>
      <c r="AU882" s="1732"/>
      <c r="AV882" s="1732"/>
      <c r="AW882" s="1732"/>
      <c r="AX882" s="1732"/>
      <c r="AY882" s="1732"/>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1" t="s">
        <v>139</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3" t="s">
        <v>1044</v>
      </c>
      <c r="G891" s="2164"/>
      <c r="H891" s="2164"/>
      <c r="I891" s="2164"/>
      <c r="J891" s="2164"/>
      <c r="K891" s="2164"/>
      <c r="L891" s="2164"/>
      <c r="M891" s="2164"/>
      <c r="N891" s="2164"/>
      <c r="O891" s="2164"/>
      <c r="P891" s="2164"/>
      <c r="Q891" s="2164"/>
      <c r="R891" s="2164"/>
      <c r="S891" s="2164"/>
      <c r="T891" s="2165"/>
      <c r="U891" s="1817" t="s">
        <v>383</v>
      </c>
      <c r="V891" s="1818"/>
      <c r="W891" s="1818"/>
      <c r="X891" s="1818"/>
      <c r="Y891" s="1818"/>
      <c r="Z891" s="181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9" t="s">
        <v>1126</v>
      </c>
      <c r="G892" s="1820"/>
      <c r="H892" s="1820"/>
      <c r="I892" s="1820"/>
      <c r="J892" s="1820"/>
      <c r="K892" s="1820"/>
      <c r="L892" s="1820"/>
      <c r="M892" s="1820"/>
      <c r="N892" s="1820"/>
      <c r="O892" s="1820"/>
      <c r="P892" s="1820"/>
      <c r="Q892" s="1820"/>
      <c r="R892" s="1820"/>
      <c r="S892" s="1820"/>
      <c r="T892" s="1878"/>
      <c r="U892" s="1819"/>
      <c r="V892" s="1820"/>
      <c r="W892" s="1820"/>
      <c r="X892" s="1820"/>
      <c r="Y892" s="1820"/>
      <c r="Z892" s="182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1"/>
      <c r="G893" s="1822"/>
      <c r="H893" s="1822"/>
      <c r="I893" s="1822"/>
      <c r="J893" s="1822"/>
      <c r="K893" s="1822"/>
      <c r="L893" s="1822"/>
      <c r="M893" s="1822"/>
      <c r="N893" s="1822"/>
      <c r="O893" s="1822"/>
      <c r="P893" s="1822"/>
      <c r="Q893" s="1822"/>
      <c r="R893" s="1822"/>
      <c r="S893" s="1822"/>
      <c r="T893" s="1879"/>
      <c r="U893" s="1821"/>
      <c r="V893" s="1822"/>
      <c r="W893" s="1822"/>
      <c r="X893" s="1822"/>
      <c r="Y893" s="1822"/>
      <c r="Z893" s="1822"/>
      <c r="AA893" s="310"/>
      <c r="AB893" s="2169" t="s">
        <v>61</v>
      </c>
      <c r="AC893" s="2169"/>
      <c r="AD893" s="2169"/>
      <c r="AE893" s="216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4" t="s">
        <v>135</v>
      </c>
      <c r="V894" s="1715"/>
      <c r="W894" s="1715"/>
      <c r="X894" s="1715"/>
      <c r="Y894" s="1715"/>
      <c r="Z894" s="1716"/>
      <c r="AA894" s="1743"/>
      <c r="AB894" s="1744"/>
      <c r="AC894" s="1744"/>
      <c r="AD894" s="1744"/>
      <c r="AE894" s="1744"/>
      <c r="AF894" s="174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4" t="s">
        <v>135</v>
      </c>
      <c r="V895" s="1715"/>
      <c r="W895" s="1715"/>
      <c r="X895" s="1715"/>
      <c r="Y895" s="1715"/>
      <c r="Z895" s="1716"/>
      <c r="AA895" s="1743"/>
      <c r="AB895" s="1744"/>
      <c r="AC895" s="1744"/>
      <c r="AD895" s="1744"/>
      <c r="AE895" s="1744"/>
      <c r="AF895" s="174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4" t="s">
        <v>135</v>
      </c>
      <c r="V896" s="1715"/>
      <c r="W896" s="1715"/>
      <c r="X896" s="1715"/>
      <c r="Y896" s="1715"/>
      <c r="Z896" s="1716"/>
      <c r="AA896" s="1743"/>
      <c r="AB896" s="1744"/>
      <c r="AC896" s="1744"/>
      <c r="AD896" s="1744"/>
      <c r="AE896" s="1744"/>
      <c r="AF896" s="174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4" t="s">
        <v>135</v>
      </c>
      <c r="V897" s="1715"/>
      <c r="W897" s="1715"/>
      <c r="X897" s="1715"/>
      <c r="Y897" s="1715"/>
      <c r="Z897" s="1716"/>
      <c r="AA897" s="1743"/>
      <c r="AB897" s="1744"/>
      <c r="AC897" s="1744"/>
      <c r="AD897" s="1744"/>
      <c r="AE897" s="1744"/>
      <c r="AF897" s="174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4" t="s">
        <v>135</v>
      </c>
      <c r="V898" s="1715"/>
      <c r="W898" s="1715"/>
      <c r="X898" s="1715"/>
      <c r="Y898" s="1715"/>
      <c r="Z898" s="1716"/>
      <c r="AA898" s="1743"/>
      <c r="AB898" s="1744"/>
      <c r="AC898" s="1744"/>
      <c r="AD898" s="1744"/>
      <c r="AE898" s="1744"/>
      <c r="AF898" s="174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4" t="s">
        <v>135</v>
      </c>
      <c r="V899" s="1715"/>
      <c r="W899" s="1715"/>
      <c r="X899" s="1715"/>
      <c r="Y899" s="1715"/>
      <c r="Z899" s="1716"/>
      <c r="AA899" s="1743"/>
      <c r="AB899" s="1744"/>
      <c r="AC899" s="1744"/>
      <c r="AD899" s="1744"/>
      <c r="AE899" s="1744"/>
      <c r="AF899" s="174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4" t="s">
        <v>135</v>
      </c>
      <c r="V900" s="1715"/>
      <c r="W900" s="1715"/>
      <c r="X900" s="1715"/>
      <c r="Y900" s="1715"/>
      <c r="Z900" s="1716"/>
      <c r="AA900" s="1743"/>
      <c r="AB900" s="1744"/>
      <c r="AC900" s="1744"/>
      <c r="AD900" s="1744"/>
      <c r="AE900" s="1744"/>
      <c r="AF900" s="174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4" t="s">
        <v>135</v>
      </c>
      <c r="V901" s="1715"/>
      <c r="W901" s="1715"/>
      <c r="X901" s="1715"/>
      <c r="Y901" s="1715"/>
      <c r="Z901" s="1716"/>
      <c r="AA901" s="1743"/>
      <c r="AB901" s="1744"/>
      <c r="AC901" s="1744"/>
      <c r="AD901" s="1744"/>
      <c r="AE901" s="1744"/>
      <c r="AF901" s="174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4" t="s">
        <v>135</v>
      </c>
      <c r="V902" s="1715"/>
      <c r="W902" s="1715"/>
      <c r="X902" s="1715"/>
      <c r="Y902" s="1715"/>
      <c r="Z902" s="1716"/>
      <c r="AA902" s="1743"/>
      <c r="AB902" s="1744"/>
      <c r="AC902" s="1744"/>
      <c r="AD902" s="1744"/>
      <c r="AE902" s="1744"/>
      <c r="AF902" s="174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4" t="s">
        <v>135</v>
      </c>
      <c r="V903" s="1715"/>
      <c r="W903" s="1715"/>
      <c r="X903" s="1715"/>
      <c r="Y903" s="1715"/>
      <c r="Z903" s="1716"/>
      <c r="AA903" s="1743"/>
      <c r="AB903" s="1744"/>
      <c r="AC903" s="1744"/>
      <c r="AD903" s="1744"/>
      <c r="AE903" s="1744"/>
      <c r="AF903" s="174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6" t="s">
        <v>135</v>
      </c>
      <c r="V904" s="1827"/>
      <c r="W904" s="1827"/>
      <c r="X904" s="1827"/>
      <c r="Y904" s="1827"/>
      <c r="Z904" s="1828"/>
      <c r="AA904" s="1760"/>
      <c r="AB904" s="1761"/>
      <c r="AC904" s="1761"/>
      <c r="AD904" s="1761"/>
      <c r="AE904" s="1761"/>
      <c r="AF904" s="176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4" t="s">
        <v>135</v>
      </c>
      <c r="V905" s="1715"/>
      <c r="W905" s="1715"/>
      <c r="X905" s="1715"/>
      <c r="Y905" s="1715"/>
      <c r="Z905" s="1716"/>
      <c r="AA905" s="1743"/>
      <c r="AB905" s="1744"/>
      <c r="AC905" s="1744"/>
      <c r="AD905" s="1744"/>
      <c r="AE905" s="1744"/>
      <c r="AF905" s="174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4" t="s">
        <v>135</v>
      </c>
      <c r="V906" s="1715"/>
      <c r="W906" s="1715"/>
      <c r="X906" s="1715"/>
      <c r="Y906" s="1715"/>
      <c r="Z906" s="1716"/>
      <c r="AA906" s="1743"/>
      <c r="AB906" s="1744"/>
      <c r="AC906" s="1744"/>
      <c r="AD906" s="1744"/>
      <c r="AE906" s="1744"/>
      <c r="AF906" s="174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4" t="s">
        <v>135</v>
      </c>
      <c r="V907" s="1715"/>
      <c r="W907" s="1715"/>
      <c r="X907" s="1715"/>
      <c r="Y907" s="1715"/>
      <c r="Z907" s="1716"/>
      <c r="AA907" s="1743"/>
      <c r="AB907" s="1744"/>
      <c r="AC907" s="1744"/>
      <c r="AD907" s="1744"/>
      <c r="AE907" s="1744"/>
      <c r="AF907" s="174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9" t="s">
        <v>528</v>
      </c>
      <c r="Q908" s="1715"/>
      <c r="R908" s="1715"/>
      <c r="S908" s="1715"/>
      <c r="T908" s="1716"/>
      <c r="U908" s="1714" t="s">
        <v>135</v>
      </c>
      <c r="V908" s="1715"/>
      <c r="W908" s="1715"/>
      <c r="X908" s="1715"/>
      <c r="Y908" s="1715"/>
      <c r="Z908" s="1716"/>
      <c r="AA908" s="1743"/>
      <c r="AB908" s="1744"/>
      <c r="AC908" s="1744"/>
      <c r="AD908" s="1744"/>
      <c r="AE908" s="1744"/>
      <c r="AF908" s="174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7" t="str">
        <f>C633</f>
        <v xml:space="preserve">HCD Joe Serna </v>
      </c>
      <c r="J909" s="1703"/>
      <c r="K909" s="1703"/>
      <c r="L909" s="1703"/>
      <c r="M909" s="1703"/>
      <c r="N909" s="1703"/>
      <c r="O909" s="1703"/>
      <c r="P909" s="1703"/>
      <c r="Q909" s="1703"/>
      <c r="R909" s="1703"/>
      <c r="S909" s="1703"/>
      <c r="T909" s="1704"/>
      <c r="U909" s="1714" t="s">
        <v>119</v>
      </c>
      <c r="V909" s="1715"/>
      <c r="W909" s="1715"/>
      <c r="X909" s="1715"/>
      <c r="Y909" s="1715"/>
      <c r="Z909" s="1716"/>
      <c r="AA909" s="1743">
        <f>AO633</f>
        <v>5000000</v>
      </c>
      <c r="AB909" s="1744"/>
      <c r="AC909" s="1744"/>
      <c r="AD909" s="1744"/>
      <c r="AE909" s="1744"/>
      <c r="AF909" s="174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7" t="str">
        <f>C634</f>
        <v xml:space="preserve">Housing Relinquished Fund Corp (HRFC) </v>
      </c>
      <c r="J910" s="1703"/>
      <c r="K910" s="1703"/>
      <c r="L910" s="1703"/>
      <c r="M910" s="1703"/>
      <c r="N910" s="1703"/>
      <c r="O910" s="1703"/>
      <c r="P910" s="1703"/>
      <c r="Q910" s="1703"/>
      <c r="R910" s="1703"/>
      <c r="S910" s="1703"/>
      <c r="T910" s="1704"/>
      <c r="U910" s="1714" t="s">
        <v>119</v>
      </c>
      <c r="V910" s="1715"/>
      <c r="W910" s="1715"/>
      <c r="X910" s="1715"/>
      <c r="Y910" s="1715"/>
      <c r="Z910" s="1716"/>
      <c r="AA910" s="1743">
        <f>AO634</f>
        <v>2000000</v>
      </c>
      <c r="AB910" s="1744"/>
      <c r="AC910" s="1744"/>
      <c r="AD910" s="1744"/>
      <c r="AE910" s="1744"/>
      <c r="AF910" s="174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7" t="s">
        <v>2514</v>
      </c>
      <c r="J911" s="1703"/>
      <c r="K911" s="1703"/>
      <c r="L911" s="1703"/>
      <c r="M911" s="1703"/>
      <c r="N911" s="1703"/>
      <c r="O911" s="1703"/>
      <c r="P911" s="1703"/>
      <c r="Q911" s="1703"/>
      <c r="R911" s="1703"/>
      <c r="S911" s="1703"/>
      <c r="T911" s="1704"/>
      <c r="U911" s="1714" t="s">
        <v>119</v>
      </c>
      <c r="V911" s="1715"/>
      <c r="W911" s="1715"/>
      <c r="X911" s="1715"/>
      <c r="Y911" s="1715"/>
      <c r="Z911" s="1716"/>
      <c r="AA911" s="1743">
        <f>AO636</f>
        <v>784000</v>
      </c>
      <c r="AB911" s="1744"/>
      <c r="AC911" s="1744"/>
      <c r="AD911" s="1744"/>
      <c r="AE911" s="1744"/>
      <c r="AF911" s="174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7" t="s">
        <v>2543</v>
      </c>
      <c r="J912" s="1703"/>
      <c r="K912" s="1703"/>
      <c r="L912" s="1703"/>
      <c r="M912" s="1703"/>
      <c r="N912" s="1703"/>
      <c r="O912" s="1703"/>
      <c r="P912" s="1703"/>
      <c r="Q912" s="1703"/>
      <c r="R912" s="1703"/>
      <c r="S912" s="1703"/>
      <c r="T912" s="1704"/>
      <c r="U912" s="1714" t="s">
        <v>119</v>
      </c>
      <c r="V912" s="1715"/>
      <c r="W912" s="1715"/>
      <c r="X912" s="1715"/>
      <c r="Y912" s="1715"/>
      <c r="Z912" s="1716"/>
      <c r="AA912" s="1743">
        <f>AO635</f>
        <v>461978</v>
      </c>
      <c r="AB912" s="1744"/>
      <c r="AC912" s="1744"/>
      <c r="AD912" s="1744"/>
      <c r="AE912" s="1744"/>
      <c r="AF912" s="174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4">
        <v>44614</v>
      </c>
      <c r="M917" s="1869"/>
      <c r="N917" s="1869"/>
      <c r="O917" s="1869"/>
      <c r="P917" s="1869"/>
      <c r="Q917" s="1869"/>
      <c r="R917" s="1869"/>
      <c r="S917" s="1914"/>
      <c r="U917" s="117" t="s">
        <v>901</v>
      </c>
      <c r="V917" s="91"/>
      <c r="W917" s="91"/>
      <c r="X917" s="91"/>
      <c r="Y917" s="91"/>
      <c r="Z917" s="91"/>
      <c r="AA917" s="91"/>
      <c r="AB917" s="91"/>
      <c r="AC917" s="91"/>
      <c r="AD917" s="92"/>
      <c r="AE917" s="1754"/>
      <c r="AF917" s="1755"/>
      <c r="AG917" s="1755"/>
      <c r="AH917" s="1755"/>
      <c r="AI917" s="1755"/>
      <c r="AJ917" s="1755"/>
      <c r="AK917" s="175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3" t="s">
        <v>2465</v>
      </c>
      <c r="M918" s="1869"/>
      <c r="N918" s="1869"/>
      <c r="O918" s="1869"/>
      <c r="P918" s="1869"/>
      <c r="Q918" s="1869"/>
      <c r="R918" s="1869"/>
      <c r="S918" s="1914"/>
      <c r="U918" s="117" t="s">
        <v>902</v>
      </c>
      <c r="V918" s="91"/>
      <c r="W918" s="91"/>
      <c r="X918" s="91"/>
      <c r="Y918" s="91"/>
      <c r="Z918" s="91"/>
      <c r="AA918" s="91"/>
      <c r="AB918" s="91"/>
      <c r="AC918" s="91"/>
      <c r="AD918" s="92"/>
      <c r="AE918" s="1757"/>
      <c r="AF918" s="1758"/>
      <c r="AG918" s="1758"/>
      <c r="AH918" s="1758"/>
      <c r="AI918" s="1758"/>
      <c r="AJ918" s="1758"/>
      <c r="AK918" s="175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10" t="s">
        <v>2466</v>
      </c>
      <c r="M919" s="1911"/>
      <c r="N919" s="1911"/>
      <c r="O919" s="1911"/>
      <c r="P919" s="1911"/>
      <c r="Q919" s="1911"/>
      <c r="R919" s="1911"/>
      <c r="S919" s="1912"/>
      <c r="U919" s="117" t="s">
        <v>1196</v>
      </c>
      <c r="V919" s="91"/>
      <c r="W919" s="91"/>
      <c r="AE919" s="1718" t="s">
        <v>86</v>
      </c>
      <c r="AF919" s="1719"/>
      <c r="AG919" s="1719"/>
      <c r="AH919" s="1719"/>
      <c r="AI919" s="1719"/>
      <c r="AJ919" s="1719"/>
      <c r="AK919" s="1720"/>
      <c r="AL919" s="119"/>
      <c r="AM919" s="75"/>
      <c r="AN919" s="75"/>
      <c r="AO919" s="75"/>
      <c r="AP919" s="75"/>
      <c r="AQ919" s="75"/>
      <c r="AR919" s="75"/>
      <c r="AS919" s="75"/>
      <c r="AT919" s="75"/>
      <c r="AU919" s="75"/>
      <c r="AV919" s="75"/>
      <c r="AW919" s="66" t="s">
        <v>646</v>
      </c>
      <c r="AX919" s="319">
        <v>20</v>
      </c>
      <c r="AY919" s="1767">
        <f>IF(AD955&gt;0,0.2,0)</f>
        <v>0</v>
      </c>
      <c r="AZ919" s="176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1">
        <v>0.5</v>
      </c>
      <c r="M920" s="1752"/>
      <c r="N920" s="1752"/>
      <c r="O920" s="1752"/>
      <c r="P920" s="1752"/>
      <c r="Q920" s="1752"/>
      <c r="R920" s="1752"/>
      <c r="S920" s="1753"/>
      <c r="U920" s="117" t="s">
        <v>903</v>
      </c>
      <c r="V920" s="91"/>
      <c r="W920" s="91"/>
      <c r="X920" s="91"/>
      <c r="Y920" s="91"/>
      <c r="Z920" s="91"/>
      <c r="AA920" s="91"/>
      <c r="AB920" s="91"/>
      <c r="AC920" s="91"/>
      <c r="AD920" s="92"/>
      <c r="AE920" s="1751"/>
      <c r="AF920" s="1752"/>
      <c r="AG920" s="1752"/>
      <c r="AH920" s="1752"/>
      <c r="AI920" s="1752"/>
      <c r="AJ920" s="1752"/>
      <c r="AK920" s="1753"/>
      <c r="AL920" s="119"/>
      <c r="AM920" s="75"/>
      <c r="AN920" s="75"/>
      <c r="AO920" s="75"/>
      <c r="AP920" s="75"/>
      <c r="AQ920" s="75"/>
      <c r="AR920" s="75"/>
      <c r="AS920" s="75"/>
      <c r="AT920" s="75"/>
      <c r="AU920" s="75"/>
      <c r="AV920" s="75"/>
      <c r="AX920" s="16">
        <v>5</v>
      </c>
      <c r="AY920" s="1767">
        <f>IF(AD958&gt;0,0.05,0)</f>
        <v>0</v>
      </c>
      <c r="AZ920" s="176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3">
        <v>34</v>
      </c>
      <c r="M921" s="1864"/>
      <c r="N921" s="1864"/>
      <c r="O921" s="1864"/>
      <c r="P921" s="1864"/>
      <c r="Q921" s="1864"/>
      <c r="R921" s="1864"/>
      <c r="S921" s="1865"/>
      <c r="U921" s="117" t="s">
        <v>904</v>
      </c>
      <c r="V921" s="91"/>
      <c r="W921" s="91"/>
      <c r="X921" s="91"/>
      <c r="Y921" s="91"/>
      <c r="Z921" s="91"/>
      <c r="AA921" s="91"/>
      <c r="AB921" s="91"/>
      <c r="AC921" s="91"/>
      <c r="AD921" s="92"/>
      <c r="AE921" s="1866"/>
      <c r="AF921" s="1867"/>
      <c r="AG921" s="1867"/>
      <c r="AH921" s="1867"/>
      <c r="AI921" s="1867"/>
      <c r="AJ921" s="1867"/>
      <c r="AK921" s="1868"/>
      <c r="AL921" s="119"/>
      <c r="AM921" s="75"/>
      <c r="AN921" s="75"/>
      <c r="AO921" s="75"/>
      <c r="AP921" s="75"/>
      <c r="AQ921" s="75"/>
      <c r="AR921" s="75"/>
      <c r="AS921" s="75"/>
      <c r="AT921" s="75"/>
      <c r="AU921" s="75"/>
      <c r="AV921" s="75"/>
      <c r="AW921" s="66" t="s">
        <v>647</v>
      </c>
      <c r="AX921" s="319">
        <v>7</v>
      </c>
      <c r="AY921" s="1885">
        <f>IF(AD962&gt;0,0.07,0)</f>
        <v>0</v>
      </c>
      <c r="AZ921" s="188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8">
        <f>'Subsidy Contract Calculation'!I30</f>
        <v>228684</v>
      </c>
      <c r="M922" s="1689"/>
      <c r="N922" s="1689"/>
      <c r="O922" s="1689"/>
      <c r="P922" s="1689"/>
      <c r="Q922" s="1689"/>
      <c r="R922" s="1689"/>
      <c r="S922" s="1690"/>
      <c r="U922" s="117" t="s">
        <v>905</v>
      </c>
      <c r="V922" s="91"/>
      <c r="W922" s="91"/>
      <c r="X922" s="91"/>
      <c r="Y922" s="91"/>
      <c r="Z922" s="91"/>
      <c r="AA922" s="91"/>
      <c r="AB922" s="91"/>
      <c r="AC922" s="91"/>
      <c r="AD922" s="92"/>
      <c r="AE922" s="1743"/>
      <c r="AF922" s="1744"/>
      <c r="AG922" s="1744"/>
      <c r="AH922" s="1744"/>
      <c r="AI922" s="1744"/>
      <c r="AJ922" s="1744"/>
      <c r="AK922" s="1745"/>
      <c r="AL922" s="119"/>
      <c r="AM922" s="75"/>
      <c r="AN922" s="75"/>
      <c r="AO922" s="75"/>
      <c r="AP922" s="75"/>
      <c r="AQ922" s="75"/>
      <c r="AR922" s="75"/>
      <c r="AS922" s="75"/>
      <c r="AT922" s="75"/>
      <c r="AU922" s="75"/>
      <c r="AV922" s="75"/>
      <c r="AW922" s="66" t="s">
        <v>163</v>
      </c>
      <c r="AX922" s="319">
        <v>2</v>
      </c>
      <c r="AY922" s="1894">
        <f>IF(AD966&gt;0,0.02,0)</f>
        <v>0</v>
      </c>
      <c r="AZ922" s="189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8">
        <f>L922*L924</f>
        <v>4573680</v>
      </c>
      <c r="M923" s="1689"/>
      <c r="N923" s="1689"/>
      <c r="O923" s="1689"/>
      <c r="P923" s="1689"/>
      <c r="Q923" s="1689"/>
      <c r="R923" s="1689"/>
      <c r="S923" s="1690"/>
      <c r="U923" s="117" t="s">
        <v>906</v>
      </c>
      <c r="V923" s="91"/>
      <c r="W923" s="91"/>
      <c r="X923" s="91"/>
      <c r="Y923" s="91"/>
      <c r="Z923" s="91"/>
      <c r="AA923" s="91"/>
      <c r="AB923" s="91"/>
      <c r="AC923" s="91"/>
      <c r="AD923" s="92"/>
      <c r="AE923" s="1743"/>
      <c r="AF923" s="1744"/>
      <c r="AG923" s="1744"/>
      <c r="AH923" s="1744"/>
      <c r="AI923" s="1744"/>
      <c r="AJ923" s="1744"/>
      <c r="AK923" s="1745"/>
      <c r="AL923" s="119"/>
      <c r="AM923" s="75"/>
      <c r="AN923" s="75"/>
      <c r="AO923" s="75"/>
      <c r="AP923" s="75"/>
      <c r="AQ923" s="75"/>
      <c r="AR923" s="75"/>
      <c r="AS923" s="75"/>
      <c r="AT923" s="75"/>
      <c r="AU923" s="75"/>
      <c r="AV923" s="75"/>
      <c r="AW923" s="66" t="s">
        <v>648</v>
      </c>
      <c r="AX923" s="319">
        <v>2</v>
      </c>
      <c r="AY923" s="1894">
        <f>IF(AD968&gt;0,0.02,0)</f>
        <v>0</v>
      </c>
      <c r="AZ923" s="189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902" t="s">
        <v>2467</v>
      </c>
      <c r="M924" s="1861"/>
      <c r="N924" s="1861"/>
      <c r="O924" s="1861"/>
      <c r="P924" s="1861"/>
      <c r="Q924" s="1861"/>
      <c r="R924" s="1861"/>
      <c r="S924" s="1862"/>
      <c r="U924" s="117" t="s">
        <v>851</v>
      </c>
      <c r="V924" s="91"/>
      <c r="W924" s="91"/>
      <c r="X924" s="91"/>
      <c r="Y924" s="91"/>
      <c r="Z924" s="91"/>
      <c r="AA924" s="91"/>
      <c r="AB924" s="91"/>
      <c r="AC924" s="91"/>
      <c r="AD924" s="92"/>
      <c r="AE924" s="1860"/>
      <c r="AF924" s="1861"/>
      <c r="AG924" s="1861"/>
      <c r="AH924" s="1861"/>
      <c r="AI924" s="1861"/>
      <c r="AJ924" s="1861"/>
      <c r="AK924" s="1862"/>
      <c r="AL924" s="119"/>
      <c r="AM924" s="75"/>
      <c r="AN924" s="75"/>
      <c r="AO924" s="75"/>
      <c r="AP924" s="75"/>
      <c r="AQ924" s="75"/>
      <c r="AR924" s="75"/>
      <c r="AS924" s="75"/>
      <c r="AT924" s="75"/>
      <c r="AU924" s="75"/>
      <c r="AV924" s="75"/>
      <c r="AW924" s="66" t="s">
        <v>649</v>
      </c>
      <c r="AX924" s="319">
        <v>10</v>
      </c>
      <c r="AY924" s="1892">
        <f>AY932</f>
        <v>0</v>
      </c>
      <c r="AZ924" s="18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4"/>
      <c r="AZ925" s="189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0"/>
      <c r="AZ926" s="1881"/>
      <c r="BA926" s="188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4">
        <f>IF(AD985&gt;0,0.1,0)</f>
        <v>0</v>
      </c>
      <c r="AZ927" s="189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2">
        <f>SUM(AY919:AY927)</f>
        <v>0</v>
      </c>
      <c r="AZ928" s="1893"/>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2"/>
      <c r="N929" s="1693"/>
      <c r="O929" s="1693"/>
      <c r="P929" s="1693"/>
      <c r="Q929" s="1693"/>
      <c r="R929" s="1693"/>
      <c r="S929" s="1694"/>
      <c r="T929" s="117" t="s">
        <v>1033</v>
      </c>
      <c r="U929" s="91"/>
      <c r="V929" s="91"/>
      <c r="W929" s="91"/>
      <c r="X929" s="91"/>
      <c r="Y929" s="91"/>
      <c r="Z929" s="92"/>
      <c r="AA929" s="1692"/>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2"/>
      <c r="N930" s="1693"/>
      <c r="O930" s="1693"/>
      <c r="P930" s="1693"/>
      <c r="Q930" s="1693"/>
      <c r="R930" s="1693"/>
      <c r="S930" s="1694"/>
      <c r="T930" s="117" t="s">
        <v>1032</v>
      </c>
      <c r="U930" s="91"/>
      <c r="V930" s="91"/>
      <c r="W930" s="91"/>
      <c r="X930" s="91"/>
      <c r="Y930" s="91"/>
      <c r="Z930" s="92"/>
      <c r="AA930" s="1692"/>
      <c r="AB930" s="1693"/>
      <c r="AC930" s="1693"/>
      <c r="AD930" s="1693"/>
      <c r="AE930" s="1693"/>
      <c r="AF930" s="1693"/>
      <c r="AG930" s="1694"/>
      <c r="AL930" s="119"/>
      <c r="AM930" s="75"/>
      <c r="AN930" s="75"/>
      <c r="AO930" s="75"/>
      <c r="AP930" s="75"/>
      <c r="AQ930" s="75"/>
      <c r="AR930" s="75"/>
      <c r="AS930" s="75"/>
      <c r="AT930" s="75"/>
      <c r="AU930" s="75"/>
      <c r="AV930" s="75"/>
      <c r="AW930" s="66"/>
      <c r="AX930" s="66"/>
      <c r="AY930" s="1892">
        <f>SUM(AY919:AZ923)+AY927</f>
        <v>0</v>
      </c>
      <c r="AZ930" s="1893"/>
      <c r="BA930" s="1883">
        <v>0.39</v>
      </c>
      <c r="BB930" s="188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2" t="s">
        <v>135</v>
      </c>
      <c r="N931" s="1657"/>
      <c r="O931" s="1657"/>
      <c r="P931" s="1657"/>
      <c r="Q931" s="1657"/>
      <c r="R931" s="1657"/>
      <c r="S931" s="1713"/>
      <c r="T931" s="90" t="s">
        <v>623</v>
      </c>
      <c r="U931" s="91"/>
      <c r="V931" s="91"/>
      <c r="W931" s="91"/>
      <c r="X931" s="91"/>
      <c r="Y931" s="91"/>
      <c r="Z931" s="92"/>
      <c r="AA931" s="1692"/>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2"/>
      <c r="N932" s="1693"/>
      <c r="O932" s="1693"/>
      <c r="P932" s="1693"/>
      <c r="Q932" s="1693"/>
      <c r="R932" s="1693"/>
      <c r="S932" s="1694"/>
      <c r="T932" s="90" t="s">
        <v>624</v>
      </c>
      <c r="U932" s="91"/>
      <c r="V932" s="91"/>
      <c r="W932" s="91"/>
      <c r="X932" s="91"/>
      <c r="Y932" s="91"/>
      <c r="Z932" s="92"/>
      <c r="AA932" s="1692"/>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2"/>
      <c r="N933" s="1693"/>
      <c r="O933" s="1693"/>
      <c r="P933" s="1693"/>
      <c r="Q933" s="1693"/>
      <c r="R933" s="1693"/>
      <c r="S933" s="1694"/>
      <c r="T933" s="90" t="s">
        <v>539</v>
      </c>
      <c r="U933" s="91"/>
      <c r="V933" s="91"/>
      <c r="W933" s="91"/>
      <c r="X933" s="91"/>
      <c r="Y933" s="91"/>
      <c r="Z933" s="92"/>
      <c r="AA933" s="1692"/>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8" t="s">
        <v>86</v>
      </c>
      <c r="N934" s="1719"/>
      <c r="O934" s="1719"/>
      <c r="P934" s="1719"/>
      <c r="Q934" s="1719"/>
      <c r="R934" s="1719"/>
      <c r="S934" s="1720"/>
      <c r="T934" s="1899"/>
      <c r="U934" s="1900"/>
      <c r="V934" s="1900"/>
      <c r="W934" s="1900"/>
      <c r="X934" s="1900"/>
      <c r="Y934" s="1900"/>
      <c r="Z934" s="1901"/>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2"/>
      <c r="N935" s="1693"/>
      <c r="O935" s="1693"/>
      <c r="P935" s="1693"/>
      <c r="Q935" s="1693"/>
      <c r="R935" s="1693"/>
      <c r="S935" s="1694"/>
      <c r="T935" s="1899"/>
      <c r="U935" s="1900"/>
      <c r="V935" s="1900"/>
      <c r="W935" s="1900"/>
      <c r="X935" s="1900"/>
      <c r="Y935" s="1900"/>
      <c r="Z935" s="1901"/>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2" t="s">
        <v>528</v>
      </c>
      <c r="P936" s="1713"/>
      <c r="Q936" s="228"/>
      <c r="R936" s="228"/>
      <c r="S936" s="229"/>
      <c r="T936" s="85" t="s">
        <v>310</v>
      </c>
      <c r="U936" s="86"/>
      <c r="V936" s="86"/>
      <c r="W936" s="1717" t="s">
        <v>619</v>
      </c>
      <c r="X936" s="1686"/>
      <c r="Y936" s="1686"/>
      <c r="Z936" s="1686"/>
      <c r="AA936" s="1686"/>
      <c r="AB936" s="1686"/>
      <c r="AC936" s="1686"/>
      <c r="AD936" s="1686"/>
      <c r="AE936" s="1686"/>
      <c r="AF936" s="1686"/>
      <c r="AG936" s="16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692"/>
      <c r="N937" s="1693"/>
      <c r="O937" s="1693"/>
      <c r="P937" s="1693"/>
      <c r="Q937" s="1693"/>
      <c r="R937" s="1693"/>
      <c r="S937" s="1694"/>
      <c r="T937" s="93"/>
      <c r="U937" s="94"/>
      <c r="V937" s="94"/>
      <c r="W937" s="94"/>
      <c r="X937" s="94"/>
      <c r="Y937" s="94"/>
      <c r="Z937" s="351" t="s">
        <v>252</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140</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8" t="s">
        <v>470</v>
      </c>
      <c r="E946" s="1749"/>
      <c r="F946" s="1749"/>
      <c r="G946" s="1749"/>
      <c r="H946" s="1749"/>
      <c r="I946" s="1749"/>
      <c r="J946" s="1749"/>
      <c r="K946" s="1749"/>
      <c r="L946" s="1749"/>
      <c r="M946" s="1749"/>
      <c r="N946" s="1749"/>
      <c r="O946" s="1749"/>
      <c r="P946" s="1749"/>
      <c r="Q946" s="1750"/>
      <c r="R946" s="1748" t="s">
        <v>471</v>
      </c>
      <c r="S946" s="1749"/>
      <c r="T946" s="1749"/>
      <c r="U946" s="1749"/>
      <c r="V946" s="1749"/>
      <c r="W946" s="1749"/>
      <c r="X946" s="1749"/>
      <c r="Y946" s="1749"/>
      <c r="Z946" s="1749"/>
      <c r="AA946" s="1750"/>
      <c r="AB946" s="1748" t="s">
        <v>472</v>
      </c>
      <c r="AC946" s="1749"/>
      <c r="AD946" s="1749"/>
      <c r="AE946" s="1749"/>
      <c r="AF946" s="1749"/>
      <c r="AG946" s="1749"/>
      <c r="AH946" s="1749"/>
      <c r="AI946" s="1750"/>
      <c r="AJ946" s="1748" t="s">
        <v>473</v>
      </c>
      <c r="AK946" s="1749"/>
      <c r="AL946" s="1749"/>
      <c r="AM946" s="1749"/>
      <c r="AN946" s="1749"/>
      <c r="AO946" s="1749"/>
      <c r="AP946" s="1749"/>
      <c r="AQ946" s="175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39" t="s">
        <v>465</v>
      </c>
      <c r="E947" s="1740"/>
      <c r="F947" s="1740"/>
      <c r="G947" s="1740"/>
      <c r="H947" s="1740"/>
      <c r="I947" s="1740"/>
      <c r="J947" s="1740"/>
      <c r="K947" s="1740"/>
      <c r="L947" s="1740"/>
      <c r="M947" s="1740"/>
      <c r="N947" s="1740"/>
      <c r="O947" s="1740"/>
      <c r="P947" s="1740"/>
      <c r="Q947" s="1741"/>
      <c r="R947" s="1742">
        <f>IF(ISNA(IF($BA$819="4%",(INDEX($BC$833:$BG$890,MATCH($BO$819,$BB$833:$BB$890,0),MATCH(D947,$BC$831:$BG$831,0))),(INDEX($BJ$833:$BN$890,MATCH($BO$819,$BI$833:$BI$890,0),MATCH(D947,$BJ$831:$BN$831,0))))),0,IF($BA$819="4%",(INDEX($BC$833:$BG$890,MATCH($BO$819,$BB$833:$BB$890,0),MATCH(D947,$BC$831:$BG$831,0))),(INDEX($BJ$833:$BN$890,MATCH($BO$819,$BI$833:$BI$890,0),MATCH(D947,$BJ$831:$BN$831,0)))))</f>
        <v>238133</v>
      </c>
      <c r="S947" s="1742"/>
      <c r="T947" s="1742"/>
      <c r="U947" s="1742"/>
      <c r="V947" s="1742"/>
      <c r="W947" s="1742"/>
      <c r="X947" s="1742"/>
      <c r="Y947" s="1742"/>
      <c r="Z947" s="1742"/>
      <c r="AA947" s="1742"/>
      <c r="AB947" s="1886">
        <f>BN652</f>
        <v>0</v>
      </c>
      <c r="AC947" s="1887"/>
      <c r="AD947" s="1887"/>
      <c r="AE947" s="1887"/>
      <c r="AF947" s="1887"/>
      <c r="AG947" s="1887"/>
      <c r="AH947" s="1887"/>
      <c r="AI947" s="1888"/>
      <c r="AJ947" s="1889">
        <f>IF(ISERROR((R947*AB947)),0,(R947*AB947))</f>
        <v>0</v>
      </c>
      <c r="AK947" s="1890"/>
      <c r="AL947" s="1890"/>
      <c r="AM947" s="1890"/>
      <c r="AN947" s="1890"/>
      <c r="AO947" s="1890"/>
      <c r="AP947" s="1890"/>
      <c r="AQ947" s="189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39" t="s">
        <v>488</v>
      </c>
      <c r="E948" s="1740"/>
      <c r="F948" s="1740"/>
      <c r="G948" s="1740"/>
      <c r="H948" s="1740"/>
      <c r="I948" s="1740"/>
      <c r="J948" s="1740"/>
      <c r="K948" s="1740"/>
      <c r="L948" s="1740"/>
      <c r="M948" s="1740"/>
      <c r="N948" s="1740"/>
      <c r="O948" s="1740"/>
      <c r="P948" s="1740"/>
      <c r="Q948" s="1741"/>
      <c r="R948" s="1742">
        <f>IF(ISNA(IF($BA$819="4%",(INDEX($BC$833:$BG$890,MATCH($BO$819,$BB$833:$BB$890,0),MATCH(D948,$BC$831:$BG$831,0))),(INDEX($BJ$833:$BN$890,MATCH($BO$819,$BI$833:$BI$890,0),MATCH(D948,$BJ$831:$BN$831,0))))),0,IF($BA$819="4%",(INDEX($BC$833:$BG$890,MATCH($BO$819,$BB$833:$BB$890,0),MATCH(D948,$BC$831:$BG$831,0))),(INDEX($BJ$833:$BN$890,MATCH($BO$819,$BI$833:$BI$890,0),MATCH(D948,$BJ$831:$BN$831,0)))))</f>
        <v>274565</v>
      </c>
      <c r="S948" s="1742"/>
      <c r="T948" s="1742"/>
      <c r="U948" s="1742"/>
      <c r="V948" s="1742"/>
      <c r="W948" s="1742"/>
      <c r="X948" s="1742"/>
      <c r="Y948" s="1742"/>
      <c r="Z948" s="1742"/>
      <c r="AA948" s="1742"/>
      <c r="AB948" s="1886">
        <f>BS652</f>
        <v>8</v>
      </c>
      <c r="AC948" s="1887"/>
      <c r="AD948" s="1887"/>
      <c r="AE948" s="1887"/>
      <c r="AF948" s="1887"/>
      <c r="AG948" s="1887"/>
      <c r="AH948" s="1887"/>
      <c r="AI948" s="1888"/>
      <c r="AJ948" s="1889">
        <f>IF(ISERROR((R948*AB948)),0,(R948*AB948))</f>
        <v>2196520</v>
      </c>
      <c r="AK948" s="1890"/>
      <c r="AL948" s="1890"/>
      <c r="AM948" s="1890"/>
      <c r="AN948" s="1890"/>
      <c r="AO948" s="1890"/>
      <c r="AP948" s="1890"/>
      <c r="AQ948" s="189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39" t="s">
        <v>845</v>
      </c>
      <c r="E949" s="1740"/>
      <c r="F949" s="1740"/>
      <c r="G949" s="1740"/>
      <c r="H949" s="1740"/>
      <c r="I949" s="1740"/>
      <c r="J949" s="1740"/>
      <c r="K949" s="1740"/>
      <c r="L949" s="1740"/>
      <c r="M949" s="1740"/>
      <c r="N949" s="1740"/>
      <c r="O949" s="1740"/>
      <c r="P949" s="1740"/>
      <c r="Q949" s="1741"/>
      <c r="R949" s="1742">
        <f>IF(ISNA(IF($BA$819="4%",(INDEX($BC$833:$BG$890,MATCH($BO$819,$BB$833:$BB$890,0),MATCH(D949,$BC$831:$BG$831,0))),(INDEX($BJ$833:$BN$890,MATCH($BO$819,$BI$833:$BI$890,0),MATCH(D949,$BJ$831:$BN$831,0))))),0,IF($BA$819="4%",(INDEX($BC$833:$BG$890,MATCH($BO$819,$BB$833:$BB$890,0),MATCH(D949,$BC$831:$BG$831,0))),(INDEX($BJ$833:$BN$890,MATCH($BO$819,$BI$833:$BI$890,0),MATCH(D949,$BJ$831:$BN$831,0)))))</f>
        <v>331200</v>
      </c>
      <c r="S949" s="1742"/>
      <c r="T949" s="1742"/>
      <c r="U949" s="1742"/>
      <c r="V949" s="1742"/>
      <c r="W949" s="1742"/>
      <c r="X949" s="1742"/>
      <c r="Y949" s="1742"/>
      <c r="Z949" s="1742"/>
      <c r="AA949" s="1742"/>
      <c r="AB949" s="1886">
        <f>BX652</f>
        <v>30</v>
      </c>
      <c r="AC949" s="1887"/>
      <c r="AD949" s="1887"/>
      <c r="AE949" s="1887"/>
      <c r="AF949" s="1887"/>
      <c r="AG949" s="1887"/>
      <c r="AH949" s="1887"/>
      <c r="AI949" s="1888"/>
      <c r="AJ949" s="1889">
        <f>IF(ISERROR((R949*AB949)),0,(R949*AB949))</f>
        <v>9936000</v>
      </c>
      <c r="AK949" s="1890"/>
      <c r="AL949" s="1890"/>
      <c r="AM949" s="1890"/>
      <c r="AN949" s="1890"/>
      <c r="AO949" s="1890"/>
      <c r="AP949" s="1890"/>
      <c r="AQ949" s="189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39" t="s">
        <v>846</v>
      </c>
      <c r="E950" s="1740"/>
      <c r="F950" s="1740"/>
      <c r="G950" s="1740"/>
      <c r="H950" s="1740"/>
      <c r="I950" s="1740"/>
      <c r="J950" s="1740"/>
      <c r="K950" s="1740"/>
      <c r="L950" s="1740"/>
      <c r="M950" s="1740"/>
      <c r="N950" s="1740"/>
      <c r="O950" s="1740"/>
      <c r="P950" s="1740"/>
      <c r="Q950" s="1741"/>
      <c r="R950" s="1742">
        <f>IF(ISNA(IF($BA$819="4%",(INDEX($BC$833:$BG$890,MATCH($BO$819,$BB$833:$BB$890,0),MATCH(D950,$BC$831:$BG$831,0))),(INDEX($BJ$833:$BN$890,MATCH($BO$819,$BI$833:$BI$890,0),MATCH(D950,$BJ$831:$BN$831,0))))),0,IF($BA$819="4%",(INDEX($BC$833:$BG$890,MATCH($BO$819,$BB$833:$BB$890,0),MATCH(D950,$BC$831:$BG$831,0))),(INDEX($BJ$833:$BN$890,MATCH($BO$819,$BI$833:$BI$890,0),MATCH(D950,$BJ$831:$BN$831,0)))))</f>
        <v>423936</v>
      </c>
      <c r="S950" s="1742"/>
      <c r="T950" s="1742"/>
      <c r="U950" s="1742"/>
      <c r="V950" s="1742"/>
      <c r="W950" s="1742"/>
      <c r="X950" s="1742"/>
      <c r="Y950" s="1742"/>
      <c r="Z950" s="1742"/>
      <c r="AA950" s="1742"/>
      <c r="AB950" s="1886">
        <f>CC652</f>
        <v>24</v>
      </c>
      <c r="AC950" s="1887"/>
      <c r="AD950" s="1887"/>
      <c r="AE950" s="1887"/>
      <c r="AF950" s="1887"/>
      <c r="AG950" s="1887"/>
      <c r="AH950" s="1887"/>
      <c r="AI950" s="1888"/>
      <c r="AJ950" s="1889">
        <f>IF(ISERROR((R950*AB950)),0,(R950*AB950))</f>
        <v>10174464</v>
      </c>
      <c r="AK950" s="1890"/>
      <c r="AL950" s="1890"/>
      <c r="AM950" s="1890"/>
      <c r="AN950" s="1890"/>
      <c r="AO950" s="1890"/>
      <c r="AP950" s="1890"/>
      <c r="AQ950" s="189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39" t="s">
        <v>859</v>
      </c>
      <c r="E951" s="1740"/>
      <c r="F951" s="1740"/>
      <c r="G951" s="1740"/>
      <c r="H951" s="1740"/>
      <c r="I951" s="1740"/>
      <c r="J951" s="1740"/>
      <c r="K951" s="1740"/>
      <c r="L951" s="1740"/>
      <c r="M951" s="1740"/>
      <c r="N951" s="1740"/>
      <c r="O951" s="1740"/>
      <c r="P951" s="1740"/>
      <c r="Q951" s="1741"/>
      <c r="R951" s="1742">
        <f>IF(ISNA(IF($BA$819="4%",(INDEX($BC$833:$BG$890,MATCH($BO$819,$BB$833:$BB$890,0),MATCH(D951,$BC$831:$BG$831,0))),(INDEX($BJ$833:$BN$890,MATCH($BO$819,$BI$833:$BI$890,0),MATCH(D951,$BJ$831:$BN$831,0))))),0,IF($BA$819="4%",(INDEX($BC$833:$BG$890,MATCH($BO$819,$BB$833:$BB$890,0),MATCH(D951,$BC$831:$BG$831,0))),(INDEX($BJ$833:$BN$890,MATCH($BO$819,$BI$833:$BI$890,0),MATCH(D951,$BJ$831:$BN$831,0)))))</f>
        <v>472291</v>
      </c>
      <c r="S951" s="1742"/>
      <c r="T951" s="1742"/>
      <c r="U951" s="1742"/>
      <c r="V951" s="1742"/>
      <c r="W951" s="1742"/>
      <c r="X951" s="1742"/>
      <c r="Y951" s="1742"/>
      <c r="Z951" s="1742"/>
      <c r="AA951" s="1742"/>
      <c r="AB951" s="1886">
        <f>CM652+CH652</f>
        <v>6</v>
      </c>
      <c r="AC951" s="1887"/>
      <c r="AD951" s="1887"/>
      <c r="AE951" s="1887"/>
      <c r="AF951" s="1887"/>
      <c r="AG951" s="1887"/>
      <c r="AH951" s="1887"/>
      <c r="AI951" s="1888"/>
      <c r="AJ951" s="1889">
        <f>IF(ISERROR((R951*AB951)),0,(R951*AB951))</f>
        <v>2833746</v>
      </c>
      <c r="AK951" s="1890"/>
      <c r="AL951" s="1890"/>
      <c r="AM951" s="1890"/>
      <c r="AN951" s="1890"/>
      <c r="AO951" s="1890"/>
      <c r="AP951" s="1890"/>
      <c r="AQ951" s="189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9" t="s">
        <v>1043</v>
      </c>
      <c r="C952" s="2190"/>
      <c r="D952" s="2190"/>
      <c r="E952" s="2190"/>
      <c r="F952" s="2190"/>
      <c r="G952" s="2190"/>
      <c r="H952" s="2190"/>
      <c r="I952" s="2190"/>
      <c r="J952" s="2190"/>
      <c r="K952" s="2190"/>
      <c r="L952" s="2190"/>
      <c r="M952" s="2190"/>
      <c r="N952" s="2190"/>
      <c r="O952" s="2190"/>
      <c r="P952" s="2190"/>
      <c r="Q952" s="2190"/>
      <c r="R952" s="2190"/>
      <c r="S952" s="2190"/>
      <c r="T952" s="2190"/>
      <c r="U952" s="2190"/>
      <c r="V952" s="2190"/>
      <c r="W952" s="2190"/>
      <c r="X952" s="2190"/>
      <c r="Y952" s="2190"/>
      <c r="Z952" s="2190"/>
      <c r="AA952" s="2191"/>
      <c r="AB952" s="1886">
        <f>SUM(AB947:AI951)</f>
        <v>68</v>
      </c>
      <c r="AC952" s="1887"/>
      <c r="AD952" s="1887"/>
      <c r="AE952" s="1887"/>
      <c r="AF952" s="1887"/>
      <c r="AG952" s="1887"/>
      <c r="AH952" s="1887"/>
      <c r="AI952" s="1888"/>
      <c r="AJ952" s="1889"/>
      <c r="AK952" s="1890"/>
      <c r="AL952" s="1890"/>
      <c r="AM952" s="1890"/>
      <c r="AN952" s="1890"/>
      <c r="AO952" s="1890"/>
      <c r="AP952" s="1890"/>
      <c r="AQ952" s="189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2" t="s">
        <v>811</v>
      </c>
      <c r="C953" s="2193"/>
      <c r="D953" s="2193"/>
      <c r="E953" s="2193"/>
      <c r="F953" s="2193"/>
      <c r="G953" s="2193"/>
      <c r="H953" s="2193"/>
      <c r="I953" s="2193"/>
      <c r="J953" s="2193"/>
      <c r="K953" s="2193"/>
      <c r="L953" s="2193"/>
      <c r="M953" s="2193"/>
      <c r="N953" s="2193"/>
      <c r="O953" s="2193"/>
      <c r="P953" s="2193"/>
      <c r="Q953" s="2193"/>
      <c r="R953" s="2193"/>
      <c r="S953" s="2193"/>
      <c r="T953" s="2193"/>
      <c r="U953" s="2193"/>
      <c r="V953" s="2193"/>
      <c r="W953" s="2193"/>
      <c r="X953" s="2193"/>
      <c r="Y953" s="2193"/>
      <c r="Z953" s="2193"/>
      <c r="AA953" s="2193"/>
      <c r="AB953" s="2193"/>
      <c r="AC953" s="2193"/>
      <c r="AD953" s="2193"/>
      <c r="AE953" s="2193"/>
      <c r="AF953" s="2193"/>
      <c r="AG953" s="2193"/>
      <c r="AH953" s="2193"/>
      <c r="AI953" s="2194"/>
      <c r="AJ953" s="1889">
        <f>SUM(AJ947:AQ951)</f>
        <v>25140730</v>
      </c>
      <c r="AK953" s="1890"/>
      <c r="AL953" s="1890"/>
      <c r="AM953" s="1890"/>
      <c r="AN953" s="1890"/>
      <c r="AO953" s="1890"/>
      <c r="AP953" s="1890"/>
      <c r="AQ953" s="189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5"/>
      <c r="C954" s="2196"/>
      <c r="D954" s="2196"/>
      <c r="E954" s="2196"/>
      <c r="F954" s="2196"/>
      <c r="G954" s="2196"/>
      <c r="H954" s="2196"/>
      <c r="I954" s="2196"/>
      <c r="J954" s="2196"/>
      <c r="K954" s="2196"/>
      <c r="L954" s="2196"/>
      <c r="M954" s="2196"/>
      <c r="N954" s="2196"/>
      <c r="O954" s="2196"/>
      <c r="P954" s="2196"/>
      <c r="Q954" s="2196"/>
      <c r="R954" s="2196"/>
      <c r="S954" s="2196"/>
      <c r="T954" s="2196"/>
      <c r="U954" s="2196"/>
      <c r="V954" s="2196"/>
      <c r="W954" s="2196"/>
      <c r="X954" s="2196"/>
      <c r="Y954" s="2196"/>
      <c r="Z954" s="2196"/>
      <c r="AA954" s="2196"/>
      <c r="AB954" s="2196"/>
      <c r="AC954" s="2196"/>
      <c r="AD954" s="2196"/>
      <c r="AE954" s="2197"/>
      <c r="AF954" s="2198" t="s">
        <v>525</v>
      </c>
      <c r="AG954" s="2199"/>
      <c r="AH954" s="2199"/>
      <c r="AI954" s="2200"/>
      <c r="AJ954" s="2195"/>
      <c r="AK954" s="2196"/>
      <c r="AL954" s="2196"/>
      <c r="AM954" s="2196"/>
      <c r="AN954" s="2196"/>
      <c r="AO954" s="2196"/>
      <c r="AP954" s="2196"/>
      <c r="AQ954" s="219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43" t="s">
        <v>2088</v>
      </c>
      <c r="E955" s="1944"/>
      <c r="F955" s="1944"/>
      <c r="G955" s="1944"/>
      <c r="H955" s="1944"/>
      <c r="I955" s="1944"/>
      <c r="J955" s="1944"/>
      <c r="K955" s="1944"/>
      <c r="L955" s="1944"/>
      <c r="M955" s="1944"/>
      <c r="N955" s="1944"/>
      <c r="O955" s="1944"/>
      <c r="P955" s="1944"/>
      <c r="Q955" s="1944"/>
      <c r="R955" s="1944"/>
      <c r="S955" s="1944"/>
      <c r="T955" s="1944"/>
      <c r="U955" s="1944"/>
      <c r="V955" s="1944"/>
      <c r="W955" s="1944"/>
      <c r="X955" s="1944"/>
      <c r="Y955" s="1944"/>
      <c r="Z955" s="1944"/>
      <c r="AA955" s="1944"/>
      <c r="AB955" s="1944"/>
      <c r="AC955" s="1944"/>
      <c r="AD955" s="1944"/>
      <c r="AE955" s="1945"/>
      <c r="AF955" s="128"/>
      <c r="AG955" s="2187" t="s">
        <v>119</v>
      </c>
      <c r="AH955" s="2188"/>
      <c r="AI955" s="131"/>
      <c r="AJ955" s="1920">
        <f>ROUND(IF(AND(AG955="yes",D957&gt;0),AJ953*0.2,0),0)</f>
        <v>5028146</v>
      </c>
      <c r="AK955" s="1921"/>
      <c r="AL955" s="1921"/>
      <c r="AM955" s="1921"/>
      <c r="AN955" s="1921"/>
      <c r="AO955" s="1921"/>
      <c r="AP955" s="1921"/>
      <c r="AQ955" s="192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33" t="s">
        <v>2215</v>
      </c>
      <c r="E956" s="1734"/>
      <c r="F956" s="1734"/>
      <c r="G956" s="1734"/>
      <c r="H956" s="1734"/>
      <c r="I956" s="1734"/>
      <c r="J956" s="1734"/>
      <c r="K956" s="1734"/>
      <c r="L956" s="1734"/>
      <c r="M956" s="1734"/>
      <c r="N956" s="1734"/>
      <c r="O956" s="1734"/>
      <c r="P956" s="1734"/>
      <c r="Q956" s="1734"/>
      <c r="R956" s="1734"/>
      <c r="S956" s="1734"/>
      <c r="T956" s="1734"/>
      <c r="U956" s="1734"/>
      <c r="V956" s="1734"/>
      <c r="W956" s="1734"/>
      <c r="X956" s="1734"/>
      <c r="Y956" s="1734"/>
      <c r="Z956" s="1734"/>
      <c r="AA956" s="1734"/>
      <c r="AB956" s="1734"/>
      <c r="AC956" s="1734"/>
      <c r="AD956" s="1734"/>
      <c r="AE956" s="1735"/>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35" t="s">
        <v>2544</v>
      </c>
      <c r="E957" s="1936"/>
      <c r="F957" s="1936"/>
      <c r="G957" s="1936"/>
      <c r="H957" s="1936"/>
      <c r="I957" s="1936"/>
      <c r="J957" s="1936"/>
      <c r="K957" s="1936"/>
      <c r="L957" s="1936"/>
      <c r="M957" s="1936"/>
      <c r="N957" s="1936"/>
      <c r="O957" s="1936"/>
      <c r="P957" s="1936"/>
      <c r="Q957" s="1936"/>
      <c r="R957" s="1936"/>
      <c r="S957" s="1936"/>
      <c r="T957" s="1936"/>
      <c r="U957" s="1936"/>
      <c r="V957" s="1936"/>
      <c r="W957" s="1936"/>
      <c r="X957" s="1936"/>
      <c r="Y957" s="1936"/>
      <c r="Z957" s="1936"/>
      <c r="AA957" s="1936"/>
      <c r="AB957" s="1936"/>
      <c r="AC957" s="1936"/>
      <c r="AD957" s="1936"/>
      <c r="AE957" s="1937"/>
      <c r="AF957" s="126"/>
      <c r="AG957" s="15"/>
      <c r="AH957" s="15"/>
      <c r="AI957" s="127"/>
      <c r="AJ957" s="1923"/>
      <c r="AK957" s="1924"/>
      <c r="AL957" s="1924"/>
      <c r="AM957" s="1924"/>
      <c r="AN957" s="1924"/>
      <c r="AO957" s="1924"/>
      <c r="AP957" s="1924"/>
      <c r="AQ957" s="192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15" t="s">
        <v>2216</v>
      </c>
      <c r="E958" s="1916"/>
      <c r="F958" s="1916"/>
      <c r="G958" s="1916"/>
      <c r="H958" s="1916"/>
      <c r="I958" s="1916"/>
      <c r="J958" s="1916"/>
      <c r="K958" s="1916"/>
      <c r="L958" s="1916"/>
      <c r="M958" s="1916"/>
      <c r="N958" s="1916"/>
      <c r="O958" s="1916"/>
      <c r="P958" s="1916"/>
      <c r="Q958" s="1916"/>
      <c r="R958" s="1916"/>
      <c r="S958" s="1916"/>
      <c r="T958" s="1916"/>
      <c r="U958" s="1916"/>
      <c r="V958" s="1916"/>
      <c r="W958" s="1916"/>
      <c r="X958" s="1916"/>
      <c r="Y958" s="1916"/>
      <c r="Z958" s="1916"/>
      <c r="AA958" s="1916"/>
      <c r="AB958" s="1916"/>
      <c r="AC958" s="1916"/>
      <c r="AD958" s="1916"/>
      <c r="AE958" s="1917"/>
      <c r="AF958" s="128"/>
      <c r="AG958" s="1918" t="s">
        <v>528</v>
      </c>
      <c r="AH958" s="1919"/>
      <c r="AI958" s="131"/>
      <c r="AJ958" s="1920">
        <f>ROUND(IF(AG958="yes",AJ953*0.05,0),0)</f>
        <v>0</v>
      </c>
      <c r="AK958" s="1921"/>
      <c r="AL958" s="1921"/>
      <c r="AM958" s="1921"/>
      <c r="AN958" s="1921"/>
      <c r="AO958" s="1921"/>
      <c r="AP958" s="1921"/>
      <c r="AQ958" s="192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33" t="s">
        <v>2089</v>
      </c>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926"/>
      <c r="AK959" s="1927"/>
      <c r="AL959" s="1927"/>
      <c r="AM959" s="1927"/>
      <c r="AN959" s="1927"/>
      <c r="AO959" s="1927"/>
      <c r="AP959" s="1927"/>
      <c r="AQ959" s="192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33"/>
      <c r="E961" s="1734"/>
      <c r="F961" s="1734"/>
      <c r="G961" s="1734"/>
      <c r="H961" s="1734"/>
      <c r="I961" s="1734"/>
      <c r="J961" s="1734"/>
      <c r="K961" s="1734"/>
      <c r="L961" s="1734"/>
      <c r="M961" s="1734"/>
      <c r="N961" s="1734"/>
      <c r="O961" s="1734"/>
      <c r="P961" s="1734"/>
      <c r="Q961" s="1734"/>
      <c r="R961" s="1734"/>
      <c r="S961" s="1734"/>
      <c r="T961" s="1734"/>
      <c r="U961" s="1734"/>
      <c r="V961" s="1734"/>
      <c r="W961" s="1734"/>
      <c r="X961" s="1734"/>
      <c r="Y961" s="1734"/>
      <c r="Z961" s="1734"/>
      <c r="AA961" s="1734"/>
      <c r="AB961" s="1734"/>
      <c r="AC961" s="1734"/>
      <c r="AD961" s="1734"/>
      <c r="AE961" s="1735"/>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33"/>
      <c r="E962" s="1734"/>
      <c r="F962" s="1734"/>
      <c r="G962" s="1734"/>
      <c r="H962" s="1734"/>
      <c r="I962" s="1734"/>
      <c r="J962" s="1734"/>
      <c r="K962" s="1734"/>
      <c r="L962" s="1734"/>
      <c r="M962" s="1734"/>
      <c r="N962" s="1734"/>
      <c r="O962" s="1734"/>
      <c r="P962" s="1734"/>
      <c r="Q962" s="1734"/>
      <c r="R962" s="1734"/>
      <c r="S962" s="1734"/>
      <c r="T962" s="1734"/>
      <c r="U962" s="1734"/>
      <c r="V962" s="1734"/>
      <c r="W962" s="1734"/>
      <c r="X962" s="1734"/>
      <c r="Y962" s="1734"/>
      <c r="Z962" s="1734"/>
      <c r="AA962" s="1734"/>
      <c r="AB962" s="1734"/>
      <c r="AC962" s="1734"/>
      <c r="AD962" s="1734"/>
      <c r="AE962" s="1735"/>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6"/>
      <c r="E963" s="1737"/>
      <c r="F963" s="1737"/>
      <c r="G963" s="1737"/>
      <c r="H963" s="1737"/>
      <c r="I963" s="1737"/>
      <c r="J963" s="1737"/>
      <c r="K963" s="1737"/>
      <c r="L963" s="1737"/>
      <c r="M963" s="1737"/>
      <c r="N963" s="1737"/>
      <c r="O963" s="1737"/>
      <c r="P963" s="1737"/>
      <c r="Q963" s="1737"/>
      <c r="R963" s="1737"/>
      <c r="S963" s="1737"/>
      <c r="T963" s="1737"/>
      <c r="U963" s="1737"/>
      <c r="V963" s="1737"/>
      <c r="W963" s="1737"/>
      <c r="X963" s="1737"/>
      <c r="Y963" s="1737"/>
      <c r="Z963" s="1737"/>
      <c r="AA963" s="1737"/>
      <c r="AB963" s="1737"/>
      <c r="AC963" s="1737"/>
      <c r="AD963" s="1737"/>
      <c r="AE963" s="1738"/>
      <c r="AF963" s="126"/>
      <c r="AG963" s="15"/>
      <c r="AH963" s="15"/>
      <c r="AI963" s="127"/>
      <c r="AJ963" s="1923"/>
      <c r="AK963" s="1924"/>
      <c r="AL963" s="1924"/>
      <c r="AM963" s="1924"/>
      <c r="AN963" s="1924"/>
      <c r="AO963" s="1924"/>
      <c r="AP963" s="1924"/>
      <c r="AQ963" s="192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15" t="s">
        <v>2217</v>
      </c>
      <c r="E964" s="1916"/>
      <c r="F964" s="1916"/>
      <c r="G964" s="1916"/>
      <c r="H964" s="1916"/>
      <c r="I964" s="1916"/>
      <c r="J964" s="1916"/>
      <c r="K964" s="1916"/>
      <c r="L964" s="1916"/>
      <c r="M964" s="1916"/>
      <c r="N964" s="1916"/>
      <c r="O964" s="1916"/>
      <c r="P964" s="1916"/>
      <c r="Q964" s="1916"/>
      <c r="R964" s="1916"/>
      <c r="S964" s="1916"/>
      <c r="T964" s="1916"/>
      <c r="U964" s="1916"/>
      <c r="V964" s="1916"/>
      <c r="W964" s="1916"/>
      <c r="X964" s="1916"/>
      <c r="Y964" s="1916"/>
      <c r="Z964" s="1916"/>
      <c r="AA964" s="1916"/>
      <c r="AB964" s="1916"/>
      <c r="AC964" s="1916"/>
      <c r="AD964" s="1916"/>
      <c r="AE964" s="1917"/>
      <c r="AF964" s="130"/>
      <c r="AG964" s="1918" t="s">
        <v>528</v>
      </c>
      <c r="AH964" s="1919"/>
      <c r="AI964" s="131"/>
      <c r="AJ964" s="1920">
        <f>ROUND(IF(AG964="yes",AJ953*0.1,0),0)</f>
        <v>0</v>
      </c>
      <c r="AK964" s="1921"/>
      <c r="AL964" s="1921"/>
      <c r="AM964" s="1921"/>
      <c r="AN964" s="1921"/>
      <c r="AO964" s="1921"/>
      <c r="AP964" s="1921"/>
      <c r="AQ964" s="192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9" t="s">
        <v>2218</v>
      </c>
      <c r="E965" s="1930"/>
      <c r="F965" s="1930"/>
      <c r="G965" s="1930"/>
      <c r="H965" s="1930"/>
      <c r="I965" s="1930"/>
      <c r="J965" s="1930"/>
      <c r="K965" s="1930"/>
      <c r="L965" s="1930"/>
      <c r="M965" s="1930"/>
      <c r="N965" s="1930"/>
      <c r="O965" s="1930"/>
      <c r="P965" s="1930"/>
      <c r="Q965" s="1930"/>
      <c r="R965" s="1930"/>
      <c r="S965" s="1930"/>
      <c r="T965" s="1930"/>
      <c r="U965" s="1930"/>
      <c r="V965" s="1930"/>
      <c r="W965" s="1930"/>
      <c r="X965" s="1930"/>
      <c r="Y965" s="1930"/>
      <c r="Z965" s="1930"/>
      <c r="AA965" s="1930"/>
      <c r="AB965" s="1930"/>
      <c r="AC965" s="1930"/>
      <c r="AD965" s="1930"/>
      <c r="AE965" s="1931"/>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9"/>
      <c r="E966" s="1930"/>
      <c r="F966" s="1930"/>
      <c r="G966" s="1930"/>
      <c r="H966" s="1930"/>
      <c r="I966" s="1930"/>
      <c r="J966" s="1930"/>
      <c r="K966" s="1930"/>
      <c r="L966" s="1930"/>
      <c r="M966" s="1930"/>
      <c r="N966" s="1930"/>
      <c r="O966" s="1930"/>
      <c r="P966" s="1930"/>
      <c r="Q966" s="1930"/>
      <c r="R966" s="1930"/>
      <c r="S966" s="1930"/>
      <c r="T966" s="1930"/>
      <c r="U966" s="1930"/>
      <c r="V966" s="1930"/>
      <c r="W966" s="1930"/>
      <c r="X966" s="1930"/>
      <c r="Y966" s="1930"/>
      <c r="Z966" s="1930"/>
      <c r="AA966" s="1930"/>
      <c r="AB966" s="1930"/>
      <c r="AC966" s="1930"/>
      <c r="AD966" s="1930"/>
      <c r="AE966" s="1931"/>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32"/>
      <c r="E967" s="1933"/>
      <c r="F967" s="1933"/>
      <c r="G967" s="1933"/>
      <c r="H967" s="1933"/>
      <c r="I967" s="1933"/>
      <c r="J967" s="1933"/>
      <c r="K967" s="1933"/>
      <c r="L967" s="1933"/>
      <c r="M967" s="1933"/>
      <c r="N967" s="1933"/>
      <c r="O967" s="1933"/>
      <c r="P967" s="1933"/>
      <c r="Q967" s="1933"/>
      <c r="R967" s="1933"/>
      <c r="S967" s="1933"/>
      <c r="T967" s="1933"/>
      <c r="U967" s="1933"/>
      <c r="V967" s="1933"/>
      <c r="W967" s="1933"/>
      <c r="X967" s="1933"/>
      <c r="Y967" s="1933"/>
      <c r="Z967" s="1933"/>
      <c r="AA967" s="1933"/>
      <c r="AB967" s="1933"/>
      <c r="AC967" s="1933"/>
      <c r="AD967" s="1933"/>
      <c r="AE967" s="1934"/>
      <c r="AF967" s="126"/>
      <c r="AG967" s="15"/>
      <c r="AH967" s="15"/>
      <c r="AI967" s="127"/>
      <c r="AJ967" s="1923"/>
      <c r="AK967" s="1924"/>
      <c r="AL967" s="1924"/>
      <c r="AM967" s="1924"/>
      <c r="AN967" s="1924"/>
      <c r="AO967" s="1924"/>
      <c r="AP967" s="1924"/>
      <c r="AQ967" s="192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5" t="s">
        <v>2090</v>
      </c>
      <c r="E968" s="1916"/>
      <c r="F968" s="1916"/>
      <c r="G968" s="1916"/>
      <c r="H968" s="1916"/>
      <c r="I968" s="1916"/>
      <c r="J968" s="1916"/>
      <c r="K968" s="1916"/>
      <c r="L968" s="1916"/>
      <c r="M968" s="1916"/>
      <c r="N968" s="1916"/>
      <c r="O968" s="1916"/>
      <c r="P968" s="1916"/>
      <c r="Q968" s="1916"/>
      <c r="R968" s="1916"/>
      <c r="S968" s="1916"/>
      <c r="T968" s="1916"/>
      <c r="U968" s="1916"/>
      <c r="V968" s="1916"/>
      <c r="W968" s="1916"/>
      <c r="X968" s="1916"/>
      <c r="Y968" s="1916"/>
      <c r="Z968" s="1916"/>
      <c r="AA968" s="1916"/>
      <c r="AB968" s="1916"/>
      <c r="AC968" s="1916"/>
      <c r="AD968" s="1916"/>
      <c r="AE968" s="1917"/>
      <c r="AF968" s="128"/>
      <c r="AG968" s="1918" t="s">
        <v>528</v>
      </c>
      <c r="AH968" s="1919"/>
      <c r="AI968" s="131"/>
      <c r="AJ968" s="1920">
        <f>ROUND(IF(AG968="yes",AJ953*0.02,0),0)</f>
        <v>0</v>
      </c>
      <c r="AK968" s="1921"/>
      <c r="AL968" s="1921"/>
      <c r="AM968" s="1921"/>
      <c r="AN968" s="1921"/>
      <c r="AO968" s="1921"/>
      <c r="AP968" s="1921"/>
      <c r="AQ968" s="19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2" t="s">
        <v>2091</v>
      </c>
      <c r="E969" s="1933"/>
      <c r="F969" s="1933"/>
      <c r="G969" s="1933"/>
      <c r="H969" s="1933"/>
      <c r="I969" s="1933"/>
      <c r="J969" s="1933"/>
      <c r="K969" s="1933"/>
      <c r="L969" s="1933"/>
      <c r="M969" s="1933"/>
      <c r="N969" s="1933"/>
      <c r="O969" s="1933"/>
      <c r="P969" s="1933"/>
      <c r="Q969" s="1933"/>
      <c r="R969" s="1933"/>
      <c r="S969" s="1933"/>
      <c r="T969" s="1933"/>
      <c r="U969" s="1933"/>
      <c r="V969" s="1933"/>
      <c r="W969" s="1933"/>
      <c r="X969" s="1933"/>
      <c r="Y969" s="1933"/>
      <c r="Z969" s="1933"/>
      <c r="AA969" s="1933"/>
      <c r="AB969" s="1933"/>
      <c r="AC969" s="1933"/>
      <c r="AD969" s="1933"/>
      <c r="AE969" s="1934"/>
      <c r="AF969" s="126"/>
      <c r="AG969" s="15"/>
      <c r="AH969" s="15"/>
      <c r="AI969" s="127"/>
      <c r="AJ969" s="1923"/>
      <c r="AK969" s="1924"/>
      <c r="AL969" s="1924"/>
      <c r="AM969" s="1924"/>
      <c r="AN969" s="1924"/>
      <c r="AO969" s="1924"/>
      <c r="AP969" s="1924"/>
      <c r="AQ969" s="192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5" t="s">
        <v>2092</v>
      </c>
      <c r="E970" s="1916"/>
      <c r="F970" s="1916"/>
      <c r="G970" s="1916"/>
      <c r="H970" s="1916"/>
      <c r="I970" s="1916"/>
      <c r="J970" s="1916"/>
      <c r="K970" s="1916"/>
      <c r="L970" s="1916"/>
      <c r="M970" s="1916"/>
      <c r="N970" s="1916"/>
      <c r="O970" s="1916"/>
      <c r="P970" s="1916"/>
      <c r="Q970" s="1916"/>
      <c r="R970" s="1916"/>
      <c r="S970" s="1916"/>
      <c r="T970" s="1916"/>
      <c r="U970" s="1916"/>
      <c r="V970" s="1916"/>
      <c r="W970" s="1916"/>
      <c r="X970" s="1916"/>
      <c r="Y970" s="1916"/>
      <c r="Z970" s="1916"/>
      <c r="AA970" s="1916"/>
      <c r="AB970" s="1916"/>
      <c r="AC970" s="1916"/>
      <c r="AD970" s="1916"/>
      <c r="AE970" s="1917"/>
      <c r="AF970" s="128"/>
      <c r="AG970" s="1918" t="s">
        <v>528</v>
      </c>
      <c r="AH970" s="1919"/>
      <c r="AI970" s="128"/>
      <c r="AJ970" s="1920">
        <f>ROUND(IF(AG970="yes",AJ953*0.02,0),0)</f>
        <v>0</v>
      </c>
      <c r="AK970" s="1921"/>
      <c r="AL970" s="1921"/>
      <c r="AM970" s="1921"/>
      <c r="AN970" s="1921"/>
      <c r="AO970" s="1921"/>
      <c r="AP970" s="1921"/>
      <c r="AQ970" s="192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9" t="s">
        <v>2093</v>
      </c>
      <c r="E971" s="1930"/>
      <c r="F971" s="1930"/>
      <c r="G971" s="1930"/>
      <c r="H971" s="1930"/>
      <c r="I971" s="1930"/>
      <c r="J971" s="1930"/>
      <c r="K971" s="1930"/>
      <c r="L971" s="1930"/>
      <c r="M971" s="1930"/>
      <c r="N971" s="1930"/>
      <c r="O971" s="1930"/>
      <c r="P971" s="1930"/>
      <c r="Q971" s="1930"/>
      <c r="R971" s="1930"/>
      <c r="S971" s="1930"/>
      <c r="T971" s="1930"/>
      <c r="U971" s="1930"/>
      <c r="V971" s="1930"/>
      <c r="W971" s="1930"/>
      <c r="X971" s="1930"/>
      <c r="Y971" s="1930"/>
      <c r="Z971" s="1930"/>
      <c r="AA971" s="1930"/>
      <c r="AB971" s="1930"/>
      <c r="AC971" s="1930"/>
      <c r="AD971" s="1930"/>
      <c r="AE971" s="1931"/>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32"/>
      <c r="E972" s="1933"/>
      <c r="F972" s="1933"/>
      <c r="G972" s="1933"/>
      <c r="H972" s="1933"/>
      <c r="I972" s="1933"/>
      <c r="J972" s="1933"/>
      <c r="K972" s="1933"/>
      <c r="L972" s="1933"/>
      <c r="M972" s="1933"/>
      <c r="N972" s="1933"/>
      <c r="O972" s="1933"/>
      <c r="P972" s="1933"/>
      <c r="Q972" s="1933"/>
      <c r="R972" s="1933"/>
      <c r="S972" s="1933"/>
      <c r="T972" s="1933"/>
      <c r="U972" s="1933"/>
      <c r="V972" s="1933"/>
      <c r="W972" s="1933"/>
      <c r="X972" s="1933"/>
      <c r="Y972" s="1933"/>
      <c r="Z972" s="1933"/>
      <c r="AA972" s="1933"/>
      <c r="AB972" s="1933"/>
      <c r="AC972" s="1933"/>
      <c r="AD972" s="1933"/>
      <c r="AE972" s="1934"/>
      <c r="AF972" s="126"/>
      <c r="AG972" s="15"/>
      <c r="AH972" s="15"/>
      <c r="AI972" s="127"/>
      <c r="AJ972" s="1923"/>
      <c r="AK972" s="1924"/>
      <c r="AL972" s="1924"/>
      <c r="AM972" s="1924"/>
      <c r="AN972" s="1924"/>
      <c r="AO972" s="1924"/>
      <c r="AP972" s="1924"/>
      <c r="AQ972" s="192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3" t="s">
        <v>2094</v>
      </c>
      <c r="E973" s="1944"/>
      <c r="F973" s="1944"/>
      <c r="G973" s="1944"/>
      <c r="H973" s="1944"/>
      <c r="I973" s="1944"/>
      <c r="J973" s="1944"/>
      <c r="K973" s="1944"/>
      <c r="L973" s="1944"/>
      <c r="M973" s="1944"/>
      <c r="N973" s="1944"/>
      <c r="O973" s="1944"/>
      <c r="P973" s="1944"/>
      <c r="Q973" s="1944"/>
      <c r="R973" s="1944"/>
      <c r="S973" s="1944"/>
      <c r="T973" s="1944"/>
      <c r="U973" s="1944"/>
      <c r="V973" s="1944"/>
      <c r="W973" s="1944"/>
      <c r="X973" s="1944"/>
      <c r="Y973" s="1944"/>
      <c r="Z973" s="1944"/>
      <c r="AA973" s="1944"/>
      <c r="AB973" s="1944"/>
      <c r="AC973" s="1944"/>
      <c r="AD973" s="1944"/>
      <c r="AE973" s="1945"/>
      <c r="AF973" s="128"/>
      <c r="AG973" s="1918" t="s">
        <v>528</v>
      </c>
      <c r="AH973" s="1919"/>
      <c r="AI973" s="131"/>
      <c r="AJ973" s="1920">
        <f>IF(AG973="yes",AJ953*AY932,0)</f>
        <v>0</v>
      </c>
      <c r="AK973" s="1921"/>
      <c r="AL973" s="1921"/>
      <c r="AM973" s="1921"/>
      <c r="AN973" s="1921"/>
      <c r="AO973" s="1921"/>
      <c r="AP973" s="1921"/>
      <c r="AQ973" s="192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9" t="s">
        <v>2219</v>
      </c>
      <c r="E974" s="1930"/>
      <c r="F974" s="1930"/>
      <c r="G974" s="1930"/>
      <c r="H974" s="1930"/>
      <c r="I974" s="1930"/>
      <c r="J974" s="1930"/>
      <c r="K974" s="1930"/>
      <c r="L974" s="1930"/>
      <c r="M974" s="1930"/>
      <c r="N974" s="1930"/>
      <c r="O974" s="1930"/>
      <c r="P974" s="1930"/>
      <c r="Q974" s="1930"/>
      <c r="R974" s="1930"/>
      <c r="S974" s="1930"/>
      <c r="T974" s="1930"/>
      <c r="U974" s="1930"/>
      <c r="V974" s="1930"/>
      <c r="W974" s="1930"/>
      <c r="X974" s="1930"/>
      <c r="Y974" s="1930"/>
      <c r="Z974" s="1930"/>
      <c r="AA974" s="1930"/>
      <c r="AB974" s="1930"/>
      <c r="AC974" s="1930"/>
      <c r="AD974" s="1930"/>
      <c r="AE974" s="1931"/>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9"/>
      <c r="E975" s="1930"/>
      <c r="F975" s="1930"/>
      <c r="G975" s="1930"/>
      <c r="H975" s="1930"/>
      <c r="I975" s="1930"/>
      <c r="J975" s="1930"/>
      <c r="K975" s="1930"/>
      <c r="L975" s="1930"/>
      <c r="M975" s="1930"/>
      <c r="N975" s="1930"/>
      <c r="O975" s="1930"/>
      <c r="P975" s="1930"/>
      <c r="Q975" s="1930"/>
      <c r="R975" s="1930"/>
      <c r="S975" s="1930"/>
      <c r="T975" s="1930"/>
      <c r="U975" s="1930"/>
      <c r="V975" s="1930"/>
      <c r="W975" s="1930"/>
      <c r="X975" s="1930"/>
      <c r="Y975" s="1930"/>
      <c r="Z975" s="1930"/>
      <c r="AA975" s="1930"/>
      <c r="AB975" s="1930"/>
      <c r="AC975" s="1930"/>
      <c r="AD975" s="1930"/>
      <c r="AE975" s="1931"/>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932"/>
      <c r="E976" s="1933"/>
      <c r="F976" s="1933"/>
      <c r="G976" s="1933"/>
      <c r="H976" s="1933"/>
      <c r="I976" s="1933"/>
      <c r="J976" s="1933"/>
      <c r="K976" s="1933"/>
      <c r="L976" s="1933"/>
      <c r="M976" s="1933"/>
      <c r="N976" s="1933"/>
      <c r="O976" s="1933"/>
      <c r="P976" s="1933"/>
      <c r="Q976" s="1933"/>
      <c r="R976" s="1933"/>
      <c r="S976" s="1933"/>
      <c r="T976" s="1933"/>
      <c r="U976" s="1933"/>
      <c r="V976" s="1933"/>
      <c r="W976" s="1933"/>
      <c r="X976" s="1933"/>
      <c r="Y976" s="1933"/>
      <c r="Z976" s="1933"/>
      <c r="AA976" s="1933"/>
      <c r="AB976" s="1933"/>
      <c r="AC976" s="1933"/>
      <c r="AD976" s="1933"/>
      <c r="AE976" s="1934"/>
      <c r="AF976" s="126"/>
      <c r="AG976" s="15"/>
      <c r="AH976" s="15"/>
      <c r="AI976" s="127"/>
      <c r="AJ976" s="1923"/>
      <c r="AK976" s="1924"/>
      <c r="AL976" s="1924"/>
      <c r="AM976" s="1924"/>
      <c r="AN976" s="1924"/>
      <c r="AO976" s="1924"/>
      <c r="AP976" s="1924"/>
      <c r="AQ976" s="192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8" t="s">
        <v>2095</v>
      </c>
      <c r="E977" s="2179"/>
      <c r="F977" s="2179"/>
      <c r="G977" s="2179"/>
      <c r="H977" s="2179"/>
      <c r="I977" s="2179"/>
      <c r="J977" s="2179"/>
      <c r="K977" s="2179"/>
      <c r="L977" s="2179"/>
      <c r="M977" s="2179"/>
      <c r="N977" s="2179"/>
      <c r="O977" s="2179"/>
      <c r="P977" s="2179"/>
      <c r="Q977" s="2179"/>
      <c r="R977" s="2179"/>
      <c r="S977" s="2179"/>
      <c r="T977" s="2179"/>
      <c r="U977" s="2179"/>
      <c r="V977" s="2179"/>
      <c r="W977" s="2179"/>
      <c r="X977" s="2179"/>
      <c r="Y977" s="2179"/>
      <c r="Z977" s="2179"/>
      <c r="AA977" s="2179"/>
      <c r="AB977" s="2179"/>
      <c r="AC977" s="2179"/>
      <c r="AD977" s="2179"/>
      <c r="AE977" s="2180"/>
      <c r="AF977" s="128"/>
      <c r="AG977" s="1918" t="s">
        <v>528</v>
      </c>
      <c r="AH977" s="1919"/>
      <c r="AI977" s="131"/>
      <c r="AJ977" s="1920">
        <f>ROUND(IF(AG977="Yes",AF980,0),0)</f>
        <v>0</v>
      </c>
      <c r="AK977" s="1921"/>
      <c r="AL977" s="1921"/>
      <c r="AM977" s="1921"/>
      <c r="AN977" s="1921"/>
      <c r="AO977" s="1921"/>
      <c r="AP977" s="1921"/>
      <c r="AQ977" s="192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81"/>
      <c r="E978" s="2182"/>
      <c r="F978" s="2182"/>
      <c r="G978" s="2182"/>
      <c r="H978" s="2182"/>
      <c r="I978" s="2182"/>
      <c r="J978" s="2182"/>
      <c r="K978" s="2182"/>
      <c r="L978" s="2182"/>
      <c r="M978" s="2182"/>
      <c r="N978" s="2182"/>
      <c r="O978" s="2182"/>
      <c r="P978" s="2182"/>
      <c r="Q978" s="2182"/>
      <c r="R978" s="2182"/>
      <c r="S978" s="2182"/>
      <c r="T978" s="2182"/>
      <c r="U978" s="2182"/>
      <c r="V978" s="2182"/>
      <c r="W978" s="2182"/>
      <c r="X978" s="2182"/>
      <c r="Y978" s="2182"/>
      <c r="Z978" s="2182"/>
      <c r="AA978" s="2182"/>
      <c r="AB978" s="2182"/>
      <c r="AC978" s="2182"/>
      <c r="AD978" s="2182"/>
      <c r="AE978" s="2183"/>
      <c r="AF978" s="1705">
        <f>IF(AG977="yes","Please Select Type and Enter Amount:",0)</f>
        <v>0</v>
      </c>
      <c r="AG978" s="1706"/>
      <c r="AH978" s="1706"/>
      <c r="AI978" s="1707"/>
      <c r="AJ978" s="1926"/>
      <c r="AK978" s="1927"/>
      <c r="AL978" s="1927"/>
      <c r="AM978" s="1927"/>
      <c r="AN978" s="1927"/>
      <c r="AO978" s="1927"/>
      <c r="AP978" s="1927"/>
      <c r="AQ978" s="192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9" t="s">
        <v>2096</v>
      </c>
      <c r="E979" s="1930"/>
      <c r="F979" s="1930"/>
      <c r="G979" s="1930"/>
      <c r="H979" s="1930"/>
      <c r="I979" s="1930"/>
      <c r="J979" s="1930"/>
      <c r="K979" s="1930"/>
      <c r="L979" s="1930"/>
      <c r="M979" s="1930"/>
      <c r="N979" s="1930"/>
      <c r="O979" s="1930"/>
      <c r="P979" s="1930"/>
      <c r="Q979" s="1930"/>
      <c r="R979" s="1930"/>
      <c r="S979" s="1930"/>
      <c r="T979" s="1930"/>
      <c r="U979" s="1930"/>
      <c r="V979" s="1930"/>
      <c r="W979" s="1930"/>
      <c r="X979" s="1930"/>
      <c r="Y979" s="1930"/>
      <c r="Z979" s="1930"/>
      <c r="AA979" s="1930"/>
      <c r="AB979" s="1930"/>
      <c r="AC979" s="1930"/>
      <c r="AD979" s="1930"/>
      <c r="AE979" s="1931"/>
      <c r="AF979" s="1705"/>
      <c r="AG979" s="1706"/>
      <c r="AH979" s="1706"/>
      <c r="AI979" s="1707"/>
      <c r="AJ979" s="1926"/>
      <c r="AK979" s="1927"/>
      <c r="AL979" s="1927"/>
      <c r="AM979" s="1927"/>
      <c r="AN979" s="1927"/>
      <c r="AO979" s="1927"/>
      <c r="AP979" s="1927"/>
      <c r="AQ979" s="192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9"/>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1"/>
      <c r="AF980" s="1708"/>
      <c r="AG980" s="1708"/>
      <c r="AH980" s="1708"/>
      <c r="AI980" s="1708"/>
      <c r="AJ980" s="1926"/>
      <c r="AK980" s="1927"/>
      <c r="AL980" s="1927"/>
      <c r="AM980" s="1927"/>
      <c r="AN980" s="1927"/>
      <c r="AO980" s="1927"/>
      <c r="AP980" s="1927"/>
      <c r="AQ980" s="192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2184" t="s">
        <v>135</v>
      </c>
      <c r="K981" s="2185"/>
      <c r="L981" s="2185"/>
      <c r="M981" s="2185"/>
      <c r="N981" s="2185"/>
      <c r="O981" s="2185"/>
      <c r="P981" s="2185"/>
      <c r="Q981" s="2185"/>
      <c r="R981" s="2185"/>
      <c r="S981" s="2185"/>
      <c r="T981" s="2185"/>
      <c r="U981" s="2185"/>
      <c r="V981" s="2185"/>
      <c r="W981" s="2185"/>
      <c r="X981" s="2185"/>
      <c r="Y981" s="2185"/>
      <c r="Z981" s="2185"/>
      <c r="AA981" s="2185"/>
      <c r="AB981" s="2185"/>
      <c r="AC981" s="2185"/>
      <c r="AD981" s="2185"/>
      <c r="AE981" s="2186"/>
      <c r="AF981" s="1708"/>
      <c r="AG981" s="1708"/>
      <c r="AH981" s="1708"/>
      <c r="AI981" s="1708"/>
      <c r="AJ981" s="1923"/>
      <c r="AK981" s="1924"/>
      <c r="AL981" s="1924"/>
      <c r="AM981" s="1924"/>
      <c r="AN981" s="1924"/>
      <c r="AO981" s="1924"/>
      <c r="AP981" s="1924"/>
      <c r="AQ981" s="192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5" t="s">
        <v>2097</v>
      </c>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7"/>
      <c r="AF982" s="128"/>
      <c r="AG982" s="1918" t="s">
        <v>119</v>
      </c>
      <c r="AH982" s="1919"/>
      <c r="AI982" s="131"/>
      <c r="AJ982" s="1920">
        <f>ROUND(IF(AG982="Yes",AF984,0),0)</f>
        <v>554702</v>
      </c>
      <c r="AK982" s="1921"/>
      <c r="AL982" s="1921"/>
      <c r="AM982" s="1921"/>
      <c r="AN982" s="1921"/>
      <c r="AO982" s="1921"/>
      <c r="AP982" s="1921"/>
      <c r="AQ982" s="192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9" t="s">
        <v>2220</v>
      </c>
      <c r="E983" s="1930"/>
      <c r="F983" s="1930"/>
      <c r="G983" s="1930"/>
      <c r="H983" s="1930"/>
      <c r="I983" s="1930"/>
      <c r="J983" s="1930"/>
      <c r="K983" s="1930"/>
      <c r="L983" s="1930"/>
      <c r="M983" s="1930"/>
      <c r="N983" s="1930"/>
      <c r="O983" s="1930"/>
      <c r="P983" s="1930"/>
      <c r="Q983" s="1930"/>
      <c r="R983" s="1930"/>
      <c r="S983" s="1930"/>
      <c r="T983" s="1930"/>
      <c r="U983" s="1930"/>
      <c r="V983" s="1930"/>
      <c r="W983" s="1930"/>
      <c r="X983" s="1930"/>
      <c r="Y983" s="1930"/>
      <c r="Z983" s="1930"/>
      <c r="AA983" s="1930"/>
      <c r="AB983" s="1930"/>
      <c r="AC983" s="1930"/>
      <c r="AD983" s="1930"/>
      <c r="AE983" s="1931"/>
      <c r="AF983" s="1709" t="str">
        <f>IF(AG982="yes","Please Enter Amount:",0)</f>
        <v>Please Enter Amount:</v>
      </c>
      <c r="AG983" s="1710"/>
      <c r="AH983" s="1710"/>
      <c r="AI983" s="1711"/>
      <c r="AJ983" s="1926"/>
      <c r="AK983" s="1927"/>
      <c r="AL983" s="1927"/>
      <c r="AM983" s="1927"/>
      <c r="AN983" s="1927"/>
      <c r="AO983" s="1927"/>
      <c r="AP983" s="1927"/>
      <c r="AQ983" s="192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9"/>
      <c r="E984" s="1930"/>
      <c r="F984" s="1930"/>
      <c r="G984" s="1930"/>
      <c r="H984" s="1930"/>
      <c r="I984" s="1930"/>
      <c r="J984" s="1930"/>
      <c r="K984" s="1930"/>
      <c r="L984" s="1930"/>
      <c r="M984" s="1930"/>
      <c r="N984" s="1930"/>
      <c r="O984" s="1930"/>
      <c r="P984" s="1930"/>
      <c r="Q984" s="1930"/>
      <c r="R984" s="1930"/>
      <c r="S984" s="1930"/>
      <c r="T984" s="1930"/>
      <c r="U984" s="1930"/>
      <c r="V984" s="1930"/>
      <c r="W984" s="1930"/>
      <c r="X984" s="1930"/>
      <c r="Y984" s="1930"/>
      <c r="Z984" s="1930"/>
      <c r="AA984" s="1930"/>
      <c r="AB984" s="1930"/>
      <c r="AC984" s="1930"/>
      <c r="AD984" s="1930"/>
      <c r="AE984" s="1931"/>
      <c r="AF984" s="1708">
        <f>'Sources and Uses Budget'!C84-AO635</f>
        <v>554702</v>
      </c>
      <c r="AG984" s="1708"/>
      <c r="AH984" s="1708"/>
      <c r="AI984" s="1708"/>
      <c r="AJ984" s="1926"/>
      <c r="AK984" s="1927"/>
      <c r="AL984" s="1927"/>
      <c r="AM984" s="1927"/>
      <c r="AN984" s="1927"/>
      <c r="AO984" s="1927"/>
      <c r="AP984" s="1927"/>
      <c r="AQ984" s="192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32"/>
      <c r="E985" s="1933"/>
      <c r="F985" s="1933"/>
      <c r="G985" s="1933"/>
      <c r="H985" s="1933"/>
      <c r="I985" s="1933"/>
      <c r="J985" s="1933"/>
      <c r="K985" s="1933"/>
      <c r="L985" s="1933"/>
      <c r="M985" s="1933"/>
      <c r="N985" s="1933"/>
      <c r="O985" s="1933"/>
      <c r="P985" s="1933"/>
      <c r="Q985" s="1933"/>
      <c r="R985" s="1933"/>
      <c r="S985" s="1933"/>
      <c r="T985" s="1933"/>
      <c r="U985" s="1933"/>
      <c r="V985" s="1933"/>
      <c r="W985" s="1933"/>
      <c r="X985" s="1933"/>
      <c r="Y985" s="1933"/>
      <c r="Z985" s="1933"/>
      <c r="AA985" s="1933"/>
      <c r="AB985" s="1933"/>
      <c r="AC985" s="1933"/>
      <c r="AD985" s="1933"/>
      <c r="AE985" s="1934"/>
      <c r="AF985" s="1708"/>
      <c r="AG985" s="1708"/>
      <c r="AH985" s="1708"/>
      <c r="AI985" s="1708"/>
      <c r="AJ985" s="1923"/>
      <c r="AK985" s="1924"/>
      <c r="AL985" s="1924"/>
      <c r="AM985" s="1924"/>
      <c r="AN985" s="1924"/>
      <c r="AO985" s="1924"/>
      <c r="AP985" s="1924"/>
      <c r="AQ985" s="1925"/>
    </row>
    <row r="986" spans="1:97" ht="12.75" customHeight="1">
      <c r="A986" s="65"/>
      <c r="B986" s="128"/>
      <c r="C986" s="858" t="s">
        <v>635</v>
      </c>
      <c r="D986" s="1943" t="s">
        <v>2098</v>
      </c>
      <c r="E986" s="1944"/>
      <c r="F986" s="1944"/>
      <c r="G986" s="1944"/>
      <c r="H986" s="1944"/>
      <c r="I986" s="1944"/>
      <c r="J986" s="1944"/>
      <c r="K986" s="1944"/>
      <c r="L986" s="1944"/>
      <c r="M986" s="1944"/>
      <c r="N986" s="1944"/>
      <c r="O986" s="1944"/>
      <c r="P986" s="1944"/>
      <c r="Q986" s="1944"/>
      <c r="R986" s="1944"/>
      <c r="S986" s="1944"/>
      <c r="T986" s="1944"/>
      <c r="U986" s="1944"/>
      <c r="V986" s="1944"/>
      <c r="W986" s="1944"/>
      <c r="X986" s="1944"/>
      <c r="Y986" s="1944"/>
      <c r="Z986" s="1944"/>
      <c r="AA986" s="1944"/>
      <c r="AB986" s="1944"/>
      <c r="AC986" s="1944"/>
      <c r="AD986" s="1944"/>
      <c r="AE986" s="1945"/>
      <c r="AF986" s="128"/>
      <c r="AG986" s="1918" t="s">
        <v>528</v>
      </c>
      <c r="AH986" s="1919"/>
      <c r="AI986" s="131"/>
      <c r="AJ986" s="1920">
        <f>ROUND(IF(AG986="yes",(AJ953*0.1),0),0)</f>
        <v>0</v>
      </c>
      <c r="AK986" s="1921"/>
      <c r="AL986" s="1921"/>
      <c r="AM986" s="1921"/>
      <c r="AN986" s="1921"/>
      <c r="AO986" s="1921"/>
      <c r="AP986" s="1921"/>
      <c r="AQ986" s="1922"/>
    </row>
    <row r="987" spans="1:97" ht="12.75" customHeight="1">
      <c r="A987" s="65"/>
      <c r="B987" s="124"/>
      <c r="C987" s="859"/>
      <c r="D987" s="1929" t="s">
        <v>2099</v>
      </c>
      <c r="E987" s="1930"/>
      <c r="F987" s="1930"/>
      <c r="G987" s="1930"/>
      <c r="H987" s="1930"/>
      <c r="I987" s="1930"/>
      <c r="J987" s="1930"/>
      <c r="K987" s="1930"/>
      <c r="L987" s="1930"/>
      <c r="M987" s="1930"/>
      <c r="N987" s="1930"/>
      <c r="O987" s="1930"/>
      <c r="P987" s="1930"/>
      <c r="Q987" s="1930"/>
      <c r="R987" s="1930"/>
      <c r="S987" s="1930"/>
      <c r="T987" s="1930"/>
      <c r="U987" s="1930"/>
      <c r="V987" s="1930"/>
      <c r="W987" s="1930"/>
      <c r="X987" s="1930"/>
      <c r="Y987" s="1930"/>
      <c r="Z987" s="1930"/>
      <c r="AA987" s="1930"/>
      <c r="AB987" s="1930"/>
      <c r="AC987" s="1930"/>
      <c r="AD987" s="1930"/>
      <c r="AE987" s="1931"/>
      <c r="AF987" s="124"/>
      <c r="AG987" s="125"/>
      <c r="AH987" s="125"/>
      <c r="AI987" s="129"/>
      <c r="AJ987" s="1926"/>
      <c r="AK987" s="1927"/>
      <c r="AL987" s="1927"/>
      <c r="AM987" s="1927"/>
      <c r="AN987" s="1927"/>
      <c r="AO987" s="1927"/>
      <c r="AP987" s="1927"/>
      <c r="AQ987" s="1928"/>
    </row>
    <row r="988" spans="1:97" ht="12.75" customHeight="1">
      <c r="A988" s="857"/>
      <c r="B988" s="126"/>
      <c r="C988" s="859"/>
      <c r="D988" s="1932"/>
      <c r="E988" s="1933"/>
      <c r="F988" s="1933"/>
      <c r="G988" s="1933"/>
      <c r="H988" s="1933"/>
      <c r="I988" s="1933"/>
      <c r="J988" s="1933"/>
      <c r="K988" s="1933"/>
      <c r="L988" s="1933"/>
      <c r="M988" s="1933"/>
      <c r="N988" s="1933"/>
      <c r="O988" s="1933"/>
      <c r="P988" s="1933"/>
      <c r="Q988" s="1933"/>
      <c r="R988" s="1933"/>
      <c r="S988" s="1933"/>
      <c r="T988" s="1933"/>
      <c r="U988" s="1933"/>
      <c r="V988" s="1933"/>
      <c r="W988" s="1933"/>
      <c r="X988" s="1933"/>
      <c r="Y988" s="1933"/>
      <c r="Z988" s="1933"/>
      <c r="AA988" s="1933"/>
      <c r="AB988" s="1933"/>
      <c r="AC988" s="1933"/>
      <c r="AD988" s="1933"/>
      <c r="AE988" s="1934"/>
      <c r="AF988" s="124"/>
      <c r="AG988" s="125"/>
      <c r="AH988" s="125"/>
      <c r="AI988" s="129"/>
      <c r="AJ988" s="1923"/>
      <c r="AK988" s="1924"/>
      <c r="AL988" s="1924"/>
      <c r="AM988" s="1924"/>
      <c r="AN988" s="1924"/>
      <c r="AO988" s="1924"/>
      <c r="AP988" s="1924"/>
      <c r="AQ988" s="1925"/>
    </row>
    <row r="989" spans="1:97" ht="17.850000000000001" customHeight="1">
      <c r="A989" s="857"/>
      <c r="B989" s="124"/>
      <c r="C989" s="858" t="s">
        <v>638</v>
      </c>
      <c r="D989" s="1915" t="s">
        <v>2221</v>
      </c>
      <c r="E989" s="1916"/>
      <c r="F989" s="1916"/>
      <c r="G989" s="1916"/>
      <c r="H989" s="1916"/>
      <c r="I989" s="1916"/>
      <c r="J989" s="1916"/>
      <c r="K989" s="1916"/>
      <c r="L989" s="1916"/>
      <c r="M989" s="1916"/>
      <c r="N989" s="1916"/>
      <c r="O989" s="1916"/>
      <c r="P989" s="1916"/>
      <c r="Q989" s="1916"/>
      <c r="R989" s="1916"/>
      <c r="S989" s="1916"/>
      <c r="T989" s="1916"/>
      <c r="U989" s="1916"/>
      <c r="V989" s="1916"/>
      <c r="W989" s="1916"/>
      <c r="X989" s="1916"/>
      <c r="Y989" s="1916"/>
      <c r="Z989" s="1916"/>
      <c r="AA989" s="1916"/>
      <c r="AB989" s="1916"/>
      <c r="AC989" s="1916"/>
      <c r="AD989" s="1916"/>
      <c r="AE989" s="1917"/>
      <c r="AF989" s="128"/>
      <c r="AG989" s="1918" t="s">
        <v>528</v>
      </c>
      <c r="AH989" s="1919"/>
      <c r="AI989" s="131"/>
      <c r="AJ989" s="1920">
        <f>ROUND(IF(AG989="yes",(AJ953*0.15),0),0)</f>
        <v>0</v>
      </c>
      <c r="AK989" s="1921"/>
      <c r="AL989" s="1921"/>
      <c r="AM989" s="1921"/>
      <c r="AN989" s="1921"/>
      <c r="AO989" s="1921"/>
      <c r="AP989" s="1921"/>
      <c r="AQ989" s="1922"/>
    </row>
    <row r="990" spans="1:97" ht="12.75" customHeight="1">
      <c r="A990" s="857"/>
      <c r="B990" s="124"/>
      <c r="C990" s="859"/>
      <c r="D990" s="2173" t="s">
        <v>2222</v>
      </c>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2174"/>
      <c r="AF990" s="1429"/>
      <c r="AG990" s="1430"/>
      <c r="AH990" s="1430"/>
      <c r="AI990" s="1431"/>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3"/>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2174"/>
      <c r="AF991" s="1429"/>
      <c r="AG991" s="1430"/>
      <c r="AH991" s="1430"/>
      <c r="AI991" s="1431"/>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5"/>
      <c r="E992" s="2176"/>
      <c r="F992" s="2176"/>
      <c r="G992" s="2176"/>
      <c r="H992" s="2176"/>
      <c r="I992" s="2176"/>
      <c r="J992" s="2176"/>
      <c r="K992" s="2176"/>
      <c r="L992" s="2176"/>
      <c r="M992" s="2176"/>
      <c r="N992" s="2176"/>
      <c r="O992" s="2176"/>
      <c r="P992" s="2176"/>
      <c r="Q992" s="2176"/>
      <c r="R992" s="2176"/>
      <c r="S992" s="2176"/>
      <c r="T992" s="2176"/>
      <c r="U992" s="2176"/>
      <c r="V992" s="2176"/>
      <c r="W992" s="2176"/>
      <c r="X992" s="2176"/>
      <c r="Y992" s="2176"/>
      <c r="Z992" s="2176"/>
      <c r="AA992" s="2176"/>
      <c r="AB992" s="2176"/>
      <c r="AC992" s="2176"/>
      <c r="AD992" s="2176"/>
      <c r="AE992" s="2177"/>
      <c r="AF992" s="1432"/>
      <c r="AG992" s="1433"/>
      <c r="AH992" s="1433"/>
      <c r="AI992" s="1434"/>
      <c r="AJ992" s="1923"/>
      <c r="AK992" s="1924"/>
      <c r="AL992" s="1924"/>
      <c r="AM992" s="1924"/>
      <c r="AN992" s="1924"/>
      <c r="AO992" s="1924"/>
      <c r="AP992" s="1924"/>
      <c r="AQ992" s="192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3" t="s">
        <v>2223</v>
      </c>
      <c r="E993" s="1944"/>
      <c r="F993" s="1944"/>
      <c r="G993" s="1944"/>
      <c r="H993" s="1944"/>
      <c r="I993" s="1944"/>
      <c r="J993" s="1944"/>
      <c r="K993" s="1944"/>
      <c r="L993" s="1944"/>
      <c r="M993" s="1944"/>
      <c r="N993" s="1944"/>
      <c r="O993" s="1944"/>
      <c r="P993" s="1944"/>
      <c r="Q993" s="1944"/>
      <c r="R993" s="1944"/>
      <c r="S993" s="1944"/>
      <c r="T993" s="1944"/>
      <c r="U993" s="1944"/>
      <c r="V993" s="1944"/>
      <c r="W993" s="1944"/>
      <c r="X993" s="1944"/>
      <c r="Y993" s="1944"/>
      <c r="Z993" s="1944"/>
      <c r="AA993" s="1944"/>
      <c r="AB993" s="1944"/>
      <c r="AC993" s="1944"/>
      <c r="AD993" s="1944"/>
      <c r="AE993" s="1945"/>
      <c r="AF993" s="124"/>
      <c r="AG993" s="2171" t="s">
        <v>528</v>
      </c>
      <c r="AH993" s="2172"/>
      <c r="AI993" s="129"/>
      <c r="AJ993" s="1920">
        <f>ROUND(IF(AG993="yes",(AJ953*0.1),0),0)</f>
        <v>0</v>
      </c>
      <c r="AK993" s="1921"/>
      <c r="AL993" s="1921"/>
      <c r="AM993" s="1921"/>
      <c r="AN993" s="1921"/>
      <c r="AO993" s="1921"/>
      <c r="AP993" s="1921"/>
      <c r="AQ993" s="192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3" t="s">
        <v>2224</v>
      </c>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2174"/>
      <c r="AF994" s="124"/>
      <c r="AG994" s="125"/>
      <c r="AH994" s="125"/>
      <c r="AI994" s="129"/>
      <c r="AJ994" s="1926"/>
      <c r="AK994" s="1927"/>
      <c r="AL994" s="1927"/>
      <c r="AM994" s="1927"/>
      <c r="AN994" s="1927"/>
      <c r="AO994" s="1927"/>
      <c r="AP994" s="1927"/>
      <c r="AQ994" s="192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3"/>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2174"/>
      <c r="AF995" s="124"/>
      <c r="AG995" s="125"/>
      <c r="AH995" s="125"/>
      <c r="AI995" s="129"/>
      <c r="AJ995" s="1926"/>
      <c r="AK995" s="1927"/>
      <c r="AL995" s="1927"/>
      <c r="AM995" s="1927"/>
      <c r="AN995" s="1927"/>
      <c r="AO995" s="1927"/>
      <c r="AP995" s="1927"/>
      <c r="AQ995" s="192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3"/>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2174"/>
      <c r="AF996" s="124"/>
      <c r="AG996" s="125"/>
      <c r="AH996" s="125"/>
      <c r="AI996" s="129"/>
      <c r="AJ996" s="1926"/>
      <c r="AK996" s="1927"/>
      <c r="AL996" s="1927"/>
      <c r="AM996" s="1927"/>
      <c r="AN996" s="1927"/>
      <c r="AO996" s="1927"/>
      <c r="AP996" s="1927"/>
      <c r="AQ996" s="192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5"/>
      <c r="E997" s="2176"/>
      <c r="F997" s="2176"/>
      <c r="G997" s="2176"/>
      <c r="H997" s="2176"/>
      <c r="I997" s="2176"/>
      <c r="J997" s="2176"/>
      <c r="K997" s="2176"/>
      <c r="L997" s="2176"/>
      <c r="M997" s="2176"/>
      <c r="N997" s="2176"/>
      <c r="O997" s="2176"/>
      <c r="P997" s="2176"/>
      <c r="Q997" s="2176"/>
      <c r="R997" s="2176"/>
      <c r="S997" s="2176"/>
      <c r="T997" s="2176"/>
      <c r="U997" s="2176"/>
      <c r="V997" s="2176"/>
      <c r="W997" s="2176"/>
      <c r="X997" s="2176"/>
      <c r="Y997" s="2176"/>
      <c r="Z997" s="2176"/>
      <c r="AA997" s="2176"/>
      <c r="AB997" s="2176"/>
      <c r="AC997" s="2176"/>
      <c r="AD997" s="2176"/>
      <c r="AE997" s="2177"/>
      <c r="AF997" s="124"/>
      <c r="AG997" s="125"/>
      <c r="AH997" s="125"/>
      <c r="AI997" s="129"/>
      <c r="AJ997" s="1926"/>
      <c r="AK997" s="1927"/>
      <c r="AL997" s="1927"/>
      <c r="AM997" s="1927"/>
      <c r="AN997" s="1927"/>
      <c r="AO997" s="1927"/>
      <c r="AP997" s="1927"/>
      <c r="AQ997" s="192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2225</v>
      </c>
      <c r="D998" s="1915" t="s">
        <v>2100</v>
      </c>
      <c r="E998" s="1916"/>
      <c r="F998" s="1916"/>
      <c r="G998" s="1916"/>
      <c r="H998" s="1916"/>
      <c r="I998" s="1916"/>
      <c r="J998" s="1916"/>
      <c r="K998" s="1916"/>
      <c r="L998" s="1916"/>
      <c r="M998" s="1916"/>
      <c r="N998" s="1916"/>
      <c r="O998" s="1916"/>
      <c r="P998" s="1916"/>
      <c r="Q998" s="1916"/>
      <c r="R998" s="1916"/>
      <c r="S998" s="1916"/>
      <c r="T998" s="1916"/>
      <c r="U998" s="1916"/>
      <c r="V998" s="1916"/>
      <c r="W998" s="1916"/>
      <c r="X998" s="1916"/>
      <c r="Y998" s="1916"/>
      <c r="Z998" s="1916"/>
      <c r="AA998" s="1916"/>
      <c r="AB998" s="1916"/>
      <c r="AC998" s="1916"/>
      <c r="AD998" s="1916"/>
      <c r="AE998" s="1917"/>
      <c r="AF998" s="128"/>
      <c r="AG998" s="1918" t="s">
        <v>528</v>
      </c>
      <c r="AH998" s="1919"/>
      <c r="AI998" s="131"/>
      <c r="AJ998" s="1920">
        <f>ROUND(IF(AG998="yes",(AJ953*0.1),0),0)</f>
        <v>0</v>
      </c>
      <c r="AK998" s="1921"/>
      <c r="AL998" s="1921"/>
      <c r="AM998" s="1921"/>
      <c r="AN998" s="1921"/>
      <c r="AO998" s="1921"/>
      <c r="AP998" s="1921"/>
      <c r="AQ998" s="1922"/>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9" t="s">
        <v>2226</v>
      </c>
      <c r="E999" s="1930"/>
      <c r="F999" s="1930"/>
      <c r="G999" s="1930"/>
      <c r="H999" s="1930"/>
      <c r="I999" s="1930"/>
      <c r="J999" s="1930"/>
      <c r="K999" s="1930"/>
      <c r="L999" s="1930"/>
      <c r="M999" s="1930"/>
      <c r="N999" s="1930"/>
      <c r="O999" s="1930"/>
      <c r="P999" s="1930"/>
      <c r="Q999" s="1930"/>
      <c r="R999" s="1930"/>
      <c r="S999" s="1930"/>
      <c r="T999" s="1930"/>
      <c r="U999" s="1930"/>
      <c r="V999" s="1930"/>
      <c r="W999" s="1930"/>
      <c r="X999" s="1930"/>
      <c r="Y999" s="1930"/>
      <c r="Z999" s="1930"/>
      <c r="AA999" s="1930"/>
      <c r="AB999" s="1930"/>
      <c r="AC999" s="1930"/>
      <c r="AD999" s="1930"/>
      <c r="AE999" s="1931"/>
      <c r="AF999" s="124"/>
      <c r="AG999" s="125"/>
      <c r="AH999" s="125"/>
      <c r="AI999" s="129"/>
      <c r="AJ999" s="1926"/>
      <c r="AK999" s="1927"/>
      <c r="AL999" s="1927"/>
      <c r="AM999" s="1927"/>
      <c r="AN999" s="1927"/>
      <c r="AO999" s="1927"/>
      <c r="AP999" s="1927"/>
      <c r="AQ999" s="192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9"/>
      <c r="E1000" s="1930"/>
      <c r="F1000" s="1930"/>
      <c r="G1000" s="1930"/>
      <c r="H1000" s="1930"/>
      <c r="I1000" s="1930"/>
      <c r="J1000" s="1930"/>
      <c r="K1000" s="1930"/>
      <c r="L1000" s="1930"/>
      <c r="M1000" s="1930"/>
      <c r="N1000" s="1930"/>
      <c r="O1000" s="1930"/>
      <c r="P1000" s="1930"/>
      <c r="Q1000" s="1930"/>
      <c r="R1000" s="1930"/>
      <c r="S1000" s="1930"/>
      <c r="T1000" s="1930"/>
      <c r="U1000" s="1930"/>
      <c r="V1000" s="1930"/>
      <c r="W1000" s="1930"/>
      <c r="X1000" s="1930"/>
      <c r="Y1000" s="1930"/>
      <c r="Z1000" s="1930"/>
      <c r="AA1000" s="1930"/>
      <c r="AB1000" s="1930"/>
      <c r="AC1000" s="1930"/>
      <c r="AD1000" s="1930"/>
      <c r="AE1000" s="1931"/>
      <c r="AF1000" s="124"/>
      <c r="AG1000" s="125"/>
      <c r="AH1000" s="125"/>
      <c r="AI1000" s="129"/>
      <c r="AJ1000" s="1926"/>
      <c r="AK1000" s="1927"/>
      <c r="AL1000" s="1927"/>
      <c r="AM1000" s="1927"/>
      <c r="AN1000" s="1927"/>
      <c r="AO1000" s="1927"/>
      <c r="AP1000" s="1927"/>
      <c r="AQ1000" s="192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2"/>
      <c r="E1001" s="1933"/>
      <c r="F1001" s="1933"/>
      <c r="G1001" s="1933"/>
      <c r="H1001" s="1933"/>
      <c r="I1001" s="1933"/>
      <c r="J1001" s="1933"/>
      <c r="K1001" s="1933"/>
      <c r="L1001" s="1933"/>
      <c r="M1001" s="1933"/>
      <c r="N1001" s="1933"/>
      <c r="O1001" s="1933"/>
      <c r="P1001" s="1933"/>
      <c r="Q1001" s="1933"/>
      <c r="R1001" s="1933"/>
      <c r="S1001" s="1933"/>
      <c r="T1001" s="1933"/>
      <c r="U1001" s="1933"/>
      <c r="V1001" s="1933"/>
      <c r="W1001" s="1933"/>
      <c r="X1001" s="1933"/>
      <c r="Y1001" s="1933"/>
      <c r="Z1001" s="1933"/>
      <c r="AA1001" s="1933"/>
      <c r="AB1001" s="1933"/>
      <c r="AC1001" s="1933"/>
      <c r="AD1001" s="1933"/>
      <c r="AE1001" s="1934"/>
      <c r="AF1001" s="124"/>
      <c r="AG1001" s="125"/>
      <c r="AH1001" s="125"/>
      <c r="AI1001" s="129"/>
      <c r="AJ1001" s="1923"/>
      <c r="AK1001" s="1924"/>
      <c r="AL1001" s="1924"/>
      <c r="AM1001" s="1924"/>
      <c r="AN1001" s="1924"/>
      <c r="AO1001" s="1924"/>
      <c r="AP1001" s="1924"/>
      <c r="AQ1001" s="192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8" t="s">
        <v>812</v>
      </c>
      <c r="E1002" s="1938"/>
      <c r="F1002" s="1938"/>
      <c r="G1002" s="1938"/>
      <c r="H1002" s="1938"/>
      <c r="I1002" s="1938"/>
      <c r="J1002" s="1938"/>
      <c r="K1002" s="1938"/>
      <c r="L1002" s="1938"/>
      <c r="M1002" s="1938"/>
      <c r="N1002" s="1938"/>
      <c r="O1002" s="1938"/>
      <c r="P1002" s="1938"/>
      <c r="Q1002" s="1938"/>
      <c r="R1002" s="1938"/>
      <c r="S1002" s="1938"/>
      <c r="T1002" s="1938"/>
      <c r="U1002" s="1938"/>
      <c r="V1002" s="1938"/>
      <c r="W1002" s="1938"/>
      <c r="X1002" s="1938"/>
      <c r="Y1002" s="1938"/>
      <c r="Z1002" s="1938"/>
      <c r="AA1002" s="1938"/>
      <c r="AB1002" s="1938"/>
      <c r="AC1002" s="1938"/>
      <c r="AD1002" s="1938"/>
      <c r="AE1002" s="1938"/>
      <c r="AF1002" s="1938"/>
      <c r="AG1002" s="1938"/>
      <c r="AH1002" s="1938"/>
      <c r="AI1002" s="1939"/>
      <c r="AJ1002" s="1940">
        <f>SUM(AJ953:AQ1001)</f>
        <v>30723578</v>
      </c>
      <c r="AK1002" s="1941"/>
      <c r="AL1002" s="1941"/>
      <c r="AM1002" s="1941"/>
      <c r="AN1002" s="1941"/>
      <c r="AO1002" s="1941"/>
      <c r="AP1002" s="1941"/>
      <c r="AQ1002" s="194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9">
        <f>'Sources and Uses Budget'!S106+'Sources and Uses Budget'!T106</f>
        <v>37253133</v>
      </c>
      <c r="Y1006" s="1909"/>
      <c r="Z1006" s="1909"/>
      <c r="AA1006" s="1909"/>
      <c r="AB1006" s="1909"/>
      <c r="AC1006" s="1909"/>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5">
        <f>X1006/AJ1002</f>
        <v>1.2125258653142548</v>
      </c>
      <c r="Y1007" s="1906"/>
      <c r="Z1007" s="1906"/>
      <c r="AA1007" s="1906"/>
      <c r="AB1007" s="1906"/>
      <c r="AC1007" s="190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1072</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2" t="s">
        <v>135</v>
      </c>
      <c r="B1018" s="1662"/>
      <c r="C1018" s="17">
        <v>1</v>
      </c>
      <c r="D1018" s="1588" t="s">
        <v>1658</v>
      </c>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8"/>
      <c r="AF1018" s="1588"/>
      <c r="AG1018" s="1588"/>
      <c r="AH1018" s="1588"/>
      <c r="AI1018" s="1588"/>
      <c r="AJ1018" s="1588"/>
      <c r="AK1018" s="158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8"/>
      <c r="E1019" s="1588"/>
      <c r="F1019" s="1588"/>
      <c r="G1019" s="1588"/>
      <c r="H1019" s="1588"/>
      <c r="I1019" s="1588"/>
      <c r="J1019" s="1588"/>
      <c r="K1019" s="1588"/>
      <c r="L1019" s="1588"/>
      <c r="M1019" s="1588"/>
      <c r="N1019" s="1588"/>
      <c r="O1019" s="1588"/>
      <c r="P1019" s="1588"/>
      <c r="Q1019" s="1588"/>
      <c r="R1019" s="1588"/>
      <c r="S1019" s="1588"/>
      <c r="T1019" s="1588"/>
      <c r="U1019" s="1588"/>
      <c r="V1019" s="1588"/>
      <c r="W1019" s="1588"/>
      <c r="X1019" s="1588"/>
      <c r="Y1019" s="1588"/>
      <c r="Z1019" s="1588"/>
      <c r="AA1019" s="1588"/>
      <c r="AB1019" s="1588"/>
      <c r="AC1019" s="1588"/>
      <c r="AD1019" s="1588"/>
      <c r="AE1019" s="1588"/>
      <c r="AF1019" s="1588"/>
      <c r="AG1019" s="1588"/>
      <c r="AH1019" s="1588"/>
      <c r="AI1019" s="1588"/>
      <c r="AJ1019" s="1588"/>
      <c r="AK1019" s="158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8"/>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8"/>
      <c r="AF1020" s="1588"/>
      <c r="AG1020" s="1588"/>
      <c r="AH1020" s="1588"/>
      <c r="AI1020" s="1588"/>
      <c r="AJ1020" s="1588"/>
      <c r="AK1020" s="1588"/>
      <c r="AL1020" s="16"/>
      <c r="AM1020" s="66"/>
      <c r="AN1020" s="66"/>
      <c r="AO1020" s="30"/>
      <c r="AP1020" s="30"/>
      <c r="AQ1020" s="30"/>
      <c r="AR1020" s="30"/>
      <c r="AS1020" s="30"/>
      <c r="AT1020" s="1732"/>
      <c r="AU1020" s="1732"/>
      <c r="AV1020" s="1732"/>
      <c r="AW1020" s="1732"/>
      <c r="AX1020" s="1732"/>
      <c r="AY1020" s="17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8"/>
      <c r="E1021" s="1588"/>
      <c r="F1021" s="1588"/>
      <c r="G1021" s="1588"/>
      <c r="H1021" s="1588"/>
      <c r="I1021" s="1588"/>
      <c r="J1021" s="1588"/>
      <c r="K1021" s="1588"/>
      <c r="L1021" s="1588"/>
      <c r="M1021" s="1588"/>
      <c r="N1021" s="1588"/>
      <c r="O1021" s="1588"/>
      <c r="P1021" s="1588"/>
      <c r="Q1021" s="1588"/>
      <c r="R1021" s="1588"/>
      <c r="S1021" s="1588"/>
      <c r="T1021" s="1588"/>
      <c r="U1021" s="1588"/>
      <c r="V1021" s="1588"/>
      <c r="W1021" s="1588"/>
      <c r="X1021" s="1588"/>
      <c r="Y1021" s="1588"/>
      <c r="Z1021" s="1588"/>
      <c r="AA1021" s="1588"/>
      <c r="AB1021" s="1588"/>
      <c r="AC1021" s="1588"/>
      <c r="AD1021" s="1588"/>
      <c r="AE1021" s="1588"/>
      <c r="AF1021" s="1588"/>
      <c r="AG1021" s="1588"/>
      <c r="AH1021" s="1588"/>
      <c r="AI1021" s="1588"/>
      <c r="AJ1021" s="1588"/>
      <c r="AK1021" s="158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8"/>
      <c r="E1022" s="1588"/>
      <c r="F1022" s="1588"/>
      <c r="G1022" s="1588"/>
      <c r="H1022" s="1588"/>
      <c r="I1022" s="1588"/>
      <c r="J1022" s="1588"/>
      <c r="K1022" s="1588"/>
      <c r="L1022" s="1588"/>
      <c r="M1022" s="1588"/>
      <c r="N1022" s="1588"/>
      <c r="O1022" s="1588"/>
      <c r="P1022" s="1588"/>
      <c r="Q1022" s="1588"/>
      <c r="R1022" s="1588"/>
      <c r="S1022" s="1588"/>
      <c r="T1022" s="1588"/>
      <c r="U1022" s="1588"/>
      <c r="V1022" s="1588"/>
      <c r="W1022" s="1588"/>
      <c r="X1022" s="1588"/>
      <c r="Y1022" s="1588"/>
      <c r="Z1022" s="1588"/>
      <c r="AA1022" s="1588"/>
      <c r="AB1022" s="1588"/>
      <c r="AC1022" s="1588"/>
      <c r="AD1022" s="1588"/>
      <c r="AE1022" s="1588"/>
      <c r="AF1022" s="1588"/>
      <c r="AG1022" s="1588"/>
      <c r="AH1022" s="1588"/>
      <c r="AI1022" s="1588"/>
      <c r="AJ1022" s="1588"/>
      <c r="AK1022" s="158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8"/>
      <c r="E1023" s="1588"/>
      <c r="F1023" s="1588"/>
      <c r="G1023" s="1588"/>
      <c r="H1023" s="1588"/>
      <c r="I1023" s="1588"/>
      <c r="J1023" s="1588"/>
      <c r="K1023" s="1588"/>
      <c r="L1023" s="1588"/>
      <c r="M1023" s="1588"/>
      <c r="N1023" s="1588"/>
      <c r="O1023" s="1588"/>
      <c r="P1023" s="1588"/>
      <c r="Q1023" s="1588"/>
      <c r="R1023" s="1588"/>
      <c r="S1023" s="1588"/>
      <c r="T1023" s="1588"/>
      <c r="U1023" s="1588"/>
      <c r="V1023" s="1588"/>
      <c r="W1023" s="1588"/>
      <c r="X1023" s="1588"/>
      <c r="Y1023" s="1588"/>
      <c r="Z1023" s="1588"/>
      <c r="AA1023" s="1588"/>
      <c r="AB1023" s="1588"/>
      <c r="AC1023" s="1588"/>
      <c r="AD1023" s="1588"/>
      <c r="AE1023" s="1588"/>
      <c r="AF1023" s="1588"/>
      <c r="AG1023" s="1588"/>
      <c r="AH1023" s="1588"/>
      <c r="AI1023" s="1588"/>
      <c r="AJ1023" s="1588"/>
      <c r="AK1023" s="158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2" t="s">
        <v>135</v>
      </c>
      <c r="B1024" s="1662"/>
      <c r="C1024" s="17">
        <v>2</v>
      </c>
      <c r="D1024" s="1587" t="s">
        <v>1659</v>
      </c>
      <c r="E1024" s="1588"/>
      <c r="F1024" s="1588"/>
      <c r="G1024" s="1588"/>
      <c r="H1024" s="1588"/>
      <c r="I1024" s="1588"/>
      <c r="J1024" s="1588"/>
      <c r="K1024" s="1588"/>
      <c r="L1024" s="1588"/>
      <c r="M1024" s="1588"/>
      <c r="N1024" s="1588"/>
      <c r="O1024" s="1588"/>
      <c r="P1024" s="1588"/>
      <c r="Q1024" s="1588"/>
      <c r="R1024" s="1588"/>
      <c r="S1024" s="1588"/>
      <c r="T1024" s="1588"/>
      <c r="U1024" s="1588"/>
      <c r="V1024" s="1588"/>
      <c r="W1024" s="1588"/>
      <c r="X1024" s="1588"/>
      <c r="Y1024" s="1588"/>
      <c r="Z1024" s="1588"/>
      <c r="AA1024" s="1588"/>
      <c r="AB1024" s="1588"/>
      <c r="AC1024" s="1588"/>
      <c r="AD1024" s="1588"/>
      <c r="AE1024" s="1588"/>
      <c r="AF1024" s="1588"/>
      <c r="AG1024" s="1588"/>
      <c r="AH1024" s="1588"/>
      <c r="AI1024" s="1588"/>
      <c r="AJ1024" s="1588"/>
      <c r="AK1024" s="158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8"/>
      <c r="E1025" s="1588"/>
      <c r="F1025" s="1588"/>
      <c r="G1025" s="1588"/>
      <c r="H1025" s="1588"/>
      <c r="I1025" s="1588"/>
      <c r="J1025" s="1588"/>
      <c r="K1025" s="1588"/>
      <c r="L1025" s="1588"/>
      <c r="M1025" s="1588"/>
      <c r="N1025" s="1588"/>
      <c r="O1025" s="1588"/>
      <c r="P1025" s="1588"/>
      <c r="Q1025" s="1588"/>
      <c r="R1025" s="1588"/>
      <c r="S1025" s="1588"/>
      <c r="T1025" s="1588"/>
      <c r="U1025" s="1588"/>
      <c r="V1025" s="1588"/>
      <c r="W1025" s="1588"/>
      <c r="X1025" s="1588"/>
      <c r="Y1025" s="1588"/>
      <c r="Z1025" s="1588"/>
      <c r="AA1025" s="1588"/>
      <c r="AB1025" s="1588"/>
      <c r="AC1025" s="1588"/>
      <c r="AD1025" s="1588"/>
      <c r="AE1025" s="1588"/>
      <c r="AF1025" s="1588"/>
      <c r="AG1025" s="1588"/>
      <c r="AH1025" s="1588"/>
      <c r="AI1025" s="1588"/>
      <c r="AJ1025" s="1588"/>
      <c r="AK1025" s="158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8"/>
      <c r="E1026" s="1588"/>
      <c r="F1026" s="1588"/>
      <c r="G1026" s="1588"/>
      <c r="H1026" s="1588"/>
      <c r="I1026" s="1588"/>
      <c r="J1026" s="1588"/>
      <c r="K1026" s="1588"/>
      <c r="L1026" s="1588"/>
      <c r="M1026" s="1588"/>
      <c r="N1026" s="1588"/>
      <c r="O1026" s="1588"/>
      <c r="P1026" s="1588"/>
      <c r="Q1026" s="1588"/>
      <c r="R1026" s="1588"/>
      <c r="S1026" s="1588"/>
      <c r="T1026" s="1588"/>
      <c r="U1026" s="1588"/>
      <c r="V1026" s="1588"/>
      <c r="W1026" s="1588"/>
      <c r="X1026" s="1588"/>
      <c r="Y1026" s="1588"/>
      <c r="Z1026" s="1588"/>
      <c r="AA1026" s="1588"/>
      <c r="AB1026" s="1588"/>
      <c r="AC1026" s="1588"/>
      <c r="AD1026" s="1588"/>
      <c r="AE1026" s="1588"/>
      <c r="AF1026" s="1588"/>
      <c r="AG1026" s="1588"/>
      <c r="AH1026" s="1588"/>
      <c r="AI1026" s="1588"/>
      <c r="AJ1026" s="1588"/>
      <c r="AK1026" s="158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8"/>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8"/>
      <c r="AF1027" s="1588"/>
      <c r="AG1027" s="1588"/>
      <c r="AH1027" s="1588"/>
      <c r="AI1027" s="1588"/>
      <c r="AJ1027" s="1588"/>
      <c r="AK1027" s="158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8"/>
      <c r="E1028" s="1588"/>
      <c r="F1028" s="1588"/>
      <c r="G1028" s="1588"/>
      <c r="H1028" s="1588"/>
      <c r="I1028" s="1588"/>
      <c r="J1028" s="1588"/>
      <c r="K1028" s="1588"/>
      <c r="L1028" s="1588"/>
      <c r="M1028" s="1588"/>
      <c r="N1028" s="1588"/>
      <c r="O1028" s="1588"/>
      <c r="P1028" s="1588"/>
      <c r="Q1028" s="1588"/>
      <c r="R1028" s="1588"/>
      <c r="S1028" s="1588"/>
      <c r="T1028" s="1588"/>
      <c r="U1028" s="1588"/>
      <c r="V1028" s="1588"/>
      <c r="W1028" s="1588"/>
      <c r="X1028" s="1588"/>
      <c r="Y1028" s="1588"/>
      <c r="Z1028" s="1588"/>
      <c r="AA1028" s="1588"/>
      <c r="AB1028" s="1588"/>
      <c r="AC1028" s="1588"/>
      <c r="AD1028" s="1588"/>
      <c r="AE1028" s="1588"/>
      <c r="AF1028" s="1588"/>
      <c r="AG1028" s="1588"/>
      <c r="AH1028" s="1588"/>
      <c r="AI1028" s="1588"/>
      <c r="AJ1028" s="1588"/>
      <c r="AK1028" s="158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8"/>
      <c r="E1029" s="1588"/>
      <c r="F1029" s="1588"/>
      <c r="G1029" s="1588"/>
      <c r="H1029" s="1588"/>
      <c r="I1029" s="1588"/>
      <c r="J1029" s="1588"/>
      <c r="K1029" s="1588"/>
      <c r="L1029" s="1588"/>
      <c r="M1029" s="1588"/>
      <c r="N1029" s="1588"/>
      <c r="O1029" s="1588"/>
      <c r="P1029" s="1588"/>
      <c r="Q1029" s="1588"/>
      <c r="R1029" s="1588"/>
      <c r="S1029" s="1588"/>
      <c r="T1029" s="1588"/>
      <c r="U1029" s="1588"/>
      <c r="V1029" s="1588"/>
      <c r="W1029" s="1588"/>
      <c r="X1029" s="1588"/>
      <c r="Y1029" s="1588"/>
      <c r="Z1029" s="1588"/>
      <c r="AA1029" s="1588"/>
      <c r="AB1029" s="1588"/>
      <c r="AC1029" s="1588"/>
      <c r="AD1029" s="1588"/>
      <c r="AE1029" s="1588"/>
      <c r="AF1029" s="1588"/>
      <c r="AG1029" s="1588"/>
      <c r="AH1029" s="1588"/>
      <c r="AI1029" s="1588"/>
      <c r="AJ1029" s="1588"/>
      <c r="AK1029" s="158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2" t="s">
        <v>135</v>
      </c>
      <c r="B1030" s="1662"/>
      <c r="C1030" s="17">
        <v>3</v>
      </c>
      <c r="D1030" s="1587" t="s">
        <v>2276</v>
      </c>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8"/>
      <c r="AF1030" s="1588"/>
      <c r="AG1030" s="1588"/>
      <c r="AH1030" s="1588"/>
      <c r="AI1030" s="1588"/>
      <c r="AJ1030" s="1588"/>
      <c r="AK1030" s="158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8"/>
      <c r="E1031" s="1588"/>
      <c r="F1031" s="1588"/>
      <c r="G1031" s="1588"/>
      <c r="H1031" s="1588"/>
      <c r="I1031" s="1588"/>
      <c r="J1031" s="1588"/>
      <c r="K1031" s="1588"/>
      <c r="L1031" s="1588"/>
      <c r="M1031" s="1588"/>
      <c r="N1031" s="1588"/>
      <c r="O1031" s="1588"/>
      <c r="P1031" s="1588"/>
      <c r="Q1031" s="1588"/>
      <c r="R1031" s="1588"/>
      <c r="S1031" s="1588"/>
      <c r="T1031" s="1588"/>
      <c r="U1031" s="1588"/>
      <c r="V1031" s="1588"/>
      <c r="W1031" s="1588"/>
      <c r="X1031" s="1588"/>
      <c r="Y1031" s="1588"/>
      <c r="Z1031" s="1588"/>
      <c r="AA1031" s="1588"/>
      <c r="AB1031" s="1588"/>
      <c r="AC1031" s="1588"/>
      <c r="AD1031" s="1588"/>
      <c r="AE1031" s="1588"/>
      <c r="AF1031" s="1588"/>
      <c r="AG1031" s="1588"/>
      <c r="AH1031" s="1588"/>
      <c r="AI1031" s="1588"/>
      <c r="AJ1031" s="1588"/>
      <c r="AK1031" s="158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8"/>
      <c r="E1032" s="1588"/>
      <c r="F1032" s="1588"/>
      <c r="G1032" s="1588"/>
      <c r="H1032" s="1588"/>
      <c r="I1032" s="1588"/>
      <c r="J1032" s="1588"/>
      <c r="K1032" s="1588"/>
      <c r="L1032" s="1588"/>
      <c r="M1032" s="1588"/>
      <c r="N1032" s="1588"/>
      <c r="O1032" s="1588"/>
      <c r="P1032" s="1588"/>
      <c r="Q1032" s="1588"/>
      <c r="R1032" s="1588"/>
      <c r="S1032" s="1588"/>
      <c r="T1032" s="1588"/>
      <c r="U1032" s="1588"/>
      <c r="V1032" s="1588"/>
      <c r="W1032" s="1588"/>
      <c r="X1032" s="1588"/>
      <c r="Y1032" s="1588"/>
      <c r="Z1032" s="1588"/>
      <c r="AA1032" s="1588"/>
      <c r="AB1032" s="1588"/>
      <c r="AC1032" s="1588"/>
      <c r="AD1032" s="1588"/>
      <c r="AE1032" s="1588"/>
      <c r="AF1032" s="1588"/>
      <c r="AG1032" s="1588"/>
      <c r="AH1032" s="1588"/>
      <c r="AI1032" s="1588"/>
      <c r="AJ1032" s="1588"/>
      <c r="AK1032" s="158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8"/>
      <c r="E1033" s="1588"/>
      <c r="F1033" s="1588"/>
      <c r="G1033" s="1588"/>
      <c r="H1033" s="1588"/>
      <c r="I1033" s="1588"/>
      <c r="J1033" s="1588"/>
      <c r="K1033" s="1588"/>
      <c r="L1033" s="1588"/>
      <c r="M1033" s="1588"/>
      <c r="N1033" s="1588"/>
      <c r="O1033" s="1588"/>
      <c r="P1033" s="1588"/>
      <c r="Q1033" s="1588"/>
      <c r="R1033" s="1588"/>
      <c r="S1033" s="1588"/>
      <c r="T1033" s="1588"/>
      <c r="U1033" s="1588"/>
      <c r="V1033" s="1588"/>
      <c r="W1033" s="1588"/>
      <c r="X1033" s="1588"/>
      <c r="Y1033" s="1588"/>
      <c r="Z1033" s="1588"/>
      <c r="AA1033" s="1588"/>
      <c r="AB1033" s="1588"/>
      <c r="AC1033" s="1588"/>
      <c r="AD1033" s="1588"/>
      <c r="AE1033" s="1588"/>
      <c r="AF1033" s="1588"/>
      <c r="AG1033" s="1588"/>
      <c r="AH1033" s="1588"/>
      <c r="AI1033" s="1588"/>
      <c r="AJ1033" s="1588"/>
      <c r="AK1033" s="158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8"/>
      <c r="E1034" s="1588"/>
      <c r="F1034" s="1588"/>
      <c r="G1034" s="1588"/>
      <c r="H1034" s="1588"/>
      <c r="I1034" s="1588"/>
      <c r="J1034" s="1588"/>
      <c r="K1034" s="1588"/>
      <c r="L1034" s="1588"/>
      <c r="M1034" s="1588"/>
      <c r="N1034" s="1588"/>
      <c r="O1034" s="1588"/>
      <c r="P1034" s="1588"/>
      <c r="Q1034" s="1588"/>
      <c r="R1034" s="1588"/>
      <c r="S1034" s="1588"/>
      <c r="T1034" s="1588"/>
      <c r="U1034" s="1588"/>
      <c r="V1034" s="1588"/>
      <c r="W1034" s="1588"/>
      <c r="X1034" s="1588"/>
      <c r="Y1034" s="1588"/>
      <c r="Z1034" s="1588"/>
      <c r="AA1034" s="1588"/>
      <c r="AB1034" s="1588"/>
      <c r="AC1034" s="1588"/>
      <c r="AD1034" s="1588"/>
      <c r="AE1034" s="1588"/>
      <c r="AF1034" s="1588"/>
      <c r="AG1034" s="1588"/>
      <c r="AH1034" s="1588"/>
      <c r="AI1034" s="1588"/>
      <c r="AJ1034" s="1588"/>
      <c r="AK1034" s="158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8"/>
      <c r="E1035" s="1588"/>
      <c r="F1035" s="1588"/>
      <c r="G1035" s="1588"/>
      <c r="H1035" s="1588"/>
      <c r="I1035" s="1588"/>
      <c r="J1035" s="1588"/>
      <c r="K1035" s="1588"/>
      <c r="L1035" s="1588"/>
      <c r="M1035" s="1588"/>
      <c r="N1035" s="1588"/>
      <c r="O1035" s="1588"/>
      <c r="P1035" s="1588"/>
      <c r="Q1035" s="1588"/>
      <c r="R1035" s="1588"/>
      <c r="S1035" s="1588"/>
      <c r="T1035" s="1588"/>
      <c r="U1035" s="1588"/>
      <c r="V1035" s="1588"/>
      <c r="W1035" s="1588"/>
      <c r="X1035" s="1588"/>
      <c r="Y1035" s="1588"/>
      <c r="Z1035" s="1588"/>
      <c r="AA1035" s="1588"/>
      <c r="AB1035" s="1588"/>
      <c r="AC1035" s="1588"/>
      <c r="AD1035" s="1588"/>
      <c r="AE1035" s="1588"/>
      <c r="AF1035" s="1588"/>
      <c r="AG1035" s="1588"/>
      <c r="AH1035" s="1588"/>
      <c r="AI1035" s="1588"/>
      <c r="AJ1035" s="1588"/>
      <c r="AK1035" s="158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2" t="s">
        <v>135</v>
      </c>
      <c r="B1036" s="1662"/>
      <c r="C1036" s="17">
        <v>4</v>
      </c>
      <c r="D1036" s="1587" t="s">
        <v>2271</v>
      </c>
      <c r="E1036" s="1588"/>
      <c r="F1036" s="1588"/>
      <c r="G1036" s="1588"/>
      <c r="H1036" s="1588"/>
      <c r="I1036" s="1588"/>
      <c r="J1036" s="1588"/>
      <c r="K1036" s="1588"/>
      <c r="L1036" s="1588"/>
      <c r="M1036" s="1588"/>
      <c r="N1036" s="1588"/>
      <c r="O1036" s="1588"/>
      <c r="P1036" s="1588"/>
      <c r="Q1036" s="1588"/>
      <c r="R1036" s="1588"/>
      <c r="S1036" s="1588"/>
      <c r="T1036" s="1588"/>
      <c r="U1036" s="1588"/>
      <c r="V1036" s="1588"/>
      <c r="W1036" s="1588"/>
      <c r="X1036" s="1588"/>
      <c r="Y1036" s="1588"/>
      <c r="Z1036" s="1588"/>
      <c r="AA1036" s="1588"/>
      <c r="AB1036" s="1588"/>
      <c r="AC1036" s="1588"/>
      <c r="AD1036" s="1588"/>
      <c r="AE1036" s="1588"/>
      <c r="AF1036" s="1588"/>
      <c r="AG1036" s="1588"/>
      <c r="AH1036" s="1588"/>
      <c r="AI1036" s="1588"/>
      <c r="AJ1036" s="1588"/>
      <c r="AK1036" s="158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8"/>
      <c r="E1037" s="1588"/>
      <c r="F1037" s="1588"/>
      <c r="G1037" s="1588"/>
      <c r="H1037" s="1588"/>
      <c r="I1037" s="1588"/>
      <c r="J1037" s="1588"/>
      <c r="K1037" s="1588"/>
      <c r="L1037" s="1588"/>
      <c r="M1037" s="1588"/>
      <c r="N1037" s="1588"/>
      <c r="O1037" s="1588"/>
      <c r="P1037" s="1588"/>
      <c r="Q1037" s="1588"/>
      <c r="R1037" s="1588"/>
      <c r="S1037" s="1588"/>
      <c r="T1037" s="1588"/>
      <c r="U1037" s="1588"/>
      <c r="V1037" s="1588"/>
      <c r="W1037" s="1588"/>
      <c r="X1037" s="1588"/>
      <c r="Y1037" s="1588"/>
      <c r="Z1037" s="1588"/>
      <c r="AA1037" s="1588"/>
      <c r="AB1037" s="1588"/>
      <c r="AC1037" s="1588"/>
      <c r="AD1037" s="1588"/>
      <c r="AE1037" s="1588"/>
      <c r="AF1037" s="1588"/>
      <c r="AG1037" s="1588"/>
      <c r="AH1037" s="1588"/>
      <c r="AI1037" s="1588"/>
      <c r="AJ1037" s="1588"/>
      <c r="AK1037" s="158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8"/>
      <c r="E1038" s="1588"/>
      <c r="F1038" s="1588"/>
      <c r="G1038" s="1588"/>
      <c r="H1038" s="1588"/>
      <c r="I1038" s="1588"/>
      <c r="J1038" s="1588"/>
      <c r="K1038" s="1588"/>
      <c r="L1038" s="1588"/>
      <c r="M1038" s="1588"/>
      <c r="N1038" s="1588"/>
      <c r="O1038" s="1588"/>
      <c r="P1038" s="1588"/>
      <c r="Q1038" s="1588"/>
      <c r="R1038" s="1588"/>
      <c r="S1038" s="1588"/>
      <c r="T1038" s="1588"/>
      <c r="U1038" s="1588"/>
      <c r="V1038" s="1588"/>
      <c r="W1038" s="1588"/>
      <c r="X1038" s="1588"/>
      <c r="Y1038" s="1588"/>
      <c r="Z1038" s="1588"/>
      <c r="AA1038" s="1588"/>
      <c r="AB1038" s="1588"/>
      <c r="AC1038" s="1588"/>
      <c r="AD1038" s="1588"/>
      <c r="AE1038" s="1588"/>
      <c r="AF1038" s="1588"/>
      <c r="AG1038" s="1588"/>
      <c r="AH1038" s="1588"/>
      <c r="AI1038" s="1588"/>
      <c r="AJ1038" s="1588"/>
      <c r="AK1038" s="158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62" t="s">
        <v>135</v>
      </c>
      <c r="B1039" s="1662"/>
      <c r="C1039" s="17">
        <v>5</v>
      </c>
      <c r="D1039" s="1587" t="s">
        <v>1886</v>
      </c>
      <c r="E1039" s="1588"/>
      <c r="F1039" s="1588"/>
      <c r="G1039" s="1588"/>
      <c r="H1039" s="1588"/>
      <c r="I1039" s="1588"/>
      <c r="J1039" s="1588"/>
      <c r="K1039" s="1588"/>
      <c r="L1039" s="1588"/>
      <c r="M1039" s="1588"/>
      <c r="N1039" s="1588"/>
      <c r="O1039" s="1588"/>
      <c r="P1039" s="1588"/>
      <c r="Q1039" s="1588"/>
      <c r="R1039" s="1588"/>
      <c r="S1039" s="1588"/>
      <c r="T1039" s="1588"/>
      <c r="U1039" s="1588"/>
      <c r="V1039" s="1588"/>
      <c r="W1039" s="1588"/>
      <c r="X1039" s="1588"/>
      <c r="Y1039" s="1588"/>
      <c r="Z1039" s="1588"/>
      <c r="AA1039" s="1588"/>
      <c r="AB1039" s="1588"/>
      <c r="AC1039" s="1588"/>
      <c r="AD1039" s="1588"/>
      <c r="AE1039" s="1588"/>
      <c r="AF1039" s="1588"/>
      <c r="AG1039" s="1588"/>
      <c r="AH1039" s="1588"/>
      <c r="AI1039" s="1588"/>
      <c r="AJ1039" s="1588"/>
      <c r="AK1039" s="158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8"/>
      <c r="E1040" s="1588"/>
      <c r="F1040" s="1588"/>
      <c r="G1040" s="1588"/>
      <c r="H1040" s="1588"/>
      <c r="I1040" s="1588"/>
      <c r="J1040" s="1588"/>
      <c r="K1040" s="1588"/>
      <c r="L1040" s="1588"/>
      <c r="M1040" s="1588"/>
      <c r="N1040" s="1588"/>
      <c r="O1040" s="1588"/>
      <c r="P1040" s="1588"/>
      <c r="Q1040" s="1588"/>
      <c r="R1040" s="1588"/>
      <c r="S1040" s="1588"/>
      <c r="T1040" s="1588"/>
      <c r="U1040" s="1588"/>
      <c r="V1040" s="1588"/>
      <c r="W1040" s="1588"/>
      <c r="X1040" s="1588"/>
      <c r="Y1040" s="1588"/>
      <c r="Z1040" s="1588"/>
      <c r="AA1040" s="1588"/>
      <c r="AB1040" s="1588"/>
      <c r="AC1040" s="1588"/>
      <c r="AD1040" s="1588"/>
      <c r="AE1040" s="1588"/>
      <c r="AF1040" s="1588"/>
      <c r="AG1040" s="1588"/>
      <c r="AH1040" s="1588"/>
      <c r="AI1040" s="1588"/>
      <c r="AJ1040" s="1588"/>
      <c r="AK1040" s="158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8"/>
      <c r="E1041" s="1588"/>
      <c r="F1041" s="1588"/>
      <c r="G1041" s="1588"/>
      <c r="H1041" s="1588"/>
      <c r="I1041" s="1588"/>
      <c r="J1041" s="1588"/>
      <c r="K1041" s="1588"/>
      <c r="L1041" s="1588"/>
      <c r="M1041" s="1588"/>
      <c r="N1041" s="1588"/>
      <c r="O1041" s="1588"/>
      <c r="P1041" s="1588"/>
      <c r="Q1041" s="1588"/>
      <c r="R1041" s="1588"/>
      <c r="S1041" s="1588"/>
      <c r="T1041" s="1588"/>
      <c r="U1041" s="1588"/>
      <c r="V1041" s="1588"/>
      <c r="W1041" s="1588"/>
      <c r="X1041" s="1588"/>
      <c r="Y1041" s="1588"/>
      <c r="Z1041" s="1588"/>
      <c r="AA1041" s="1588"/>
      <c r="AB1041" s="1588"/>
      <c r="AC1041" s="1588"/>
      <c r="AD1041" s="1588"/>
      <c r="AE1041" s="1588"/>
      <c r="AF1041" s="1588"/>
      <c r="AG1041" s="1588"/>
      <c r="AH1041" s="1588"/>
      <c r="AI1041" s="1588"/>
      <c r="AJ1041" s="1588"/>
      <c r="AK1041" s="158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8"/>
      <c r="E1042" s="1588"/>
      <c r="F1042" s="1588"/>
      <c r="G1042" s="1588"/>
      <c r="H1042" s="1588"/>
      <c r="I1042" s="1588"/>
      <c r="J1042" s="1588"/>
      <c r="K1042" s="1588"/>
      <c r="L1042" s="1588"/>
      <c r="M1042" s="1588"/>
      <c r="N1042" s="1588"/>
      <c r="O1042" s="1588"/>
      <c r="P1042" s="1588"/>
      <c r="Q1042" s="1588"/>
      <c r="R1042" s="1588"/>
      <c r="S1042" s="1588"/>
      <c r="T1042" s="1588"/>
      <c r="U1042" s="1588"/>
      <c r="V1042" s="1588"/>
      <c r="W1042" s="1588"/>
      <c r="X1042" s="1588"/>
      <c r="Y1042" s="1588"/>
      <c r="Z1042" s="1588"/>
      <c r="AA1042" s="1588"/>
      <c r="AB1042" s="1588"/>
      <c r="AC1042" s="1588"/>
      <c r="AD1042" s="1588"/>
      <c r="AE1042" s="1588"/>
      <c r="AF1042" s="1588"/>
      <c r="AG1042" s="1588"/>
      <c r="AH1042" s="1588"/>
      <c r="AI1042" s="1588"/>
      <c r="AJ1042" s="1588"/>
      <c r="AK1042" s="158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8"/>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8"/>
      <c r="AF1043" s="1588"/>
      <c r="AG1043" s="1588"/>
      <c r="AH1043" s="1588"/>
      <c r="AI1043" s="1588"/>
      <c r="AJ1043" s="1588"/>
      <c r="AK1043" s="158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2" t="s">
        <v>135</v>
      </c>
      <c r="B1044" s="1662"/>
      <c r="C1044" s="17">
        <v>6</v>
      </c>
      <c r="D1044" s="1588" t="s">
        <v>1660</v>
      </c>
      <c r="E1044" s="1588"/>
      <c r="F1044" s="1588"/>
      <c r="G1044" s="1588"/>
      <c r="H1044" s="1588"/>
      <c r="I1044" s="1588"/>
      <c r="J1044" s="1588"/>
      <c r="K1044" s="1588"/>
      <c r="L1044" s="1588"/>
      <c r="M1044" s="1588"/>
      <c r="N1044" s="1588"/>
      <c r="O1044" s="1588"/>
      <c r="P1044" s="1588"/>
      <c r="Q1044" s="1588"/>
      <c r="R1044" s="1588"/>
      <c r="S1044" s="1588"/>
      <c r="T1044" s="1588"/>
      <c r="U1044" s="1588"/>
      <c r="V1044" s="1588"/>
      <c r="W1044" s="1588"/>
      <c r="X1044" s="1588"/>
      <c r="Y1044" s="1588"/>
      <c r="Z1044" s="1588"/>
      <c r="AA1044" s="1588"/>
      <c r="AB1044" s="1588"/>
      <c r="AC1044" s="1588"/>
      <c r="AD1044" s="1588"/>
      <c r="AE1044" s="1588"/>
      <c r="AF1044" s="1588"/>
      <c r="AG1044" s="1588"/>
      <c r="AH1044" s="1588"/>
      <c r="AI1044" s="1588"/>
      <c r="AJ1044" s="1588"/>
      <c r="AK1044" s="158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8"/>
      <c r="E1045" s="1588"/>
      <c r="F1045" s="1588"/>
      <c r="G1045" s="1588"/>
      <c r="H1045" s="1588"/>
      <c r="I1045" s="1588"/>
      <c r="J1045" s="1588"/>
      <c r="K1045" s="1588"/>
      <c r="L1045" s="1588"/>
      <c r="M1045" s="1588"/>
      <c r="N1045" s="1588"/>
      <c r="O1045" s="1588"/>
      <c r="P1045" s="1588"/>
      <c r="Q1045" s="1588"/>
      <c r="R1045" s="1588"/>
      <c r="S1045" s="1588"/>
      <c r="T1045" s="1588"/>
      <c r="U1045" s="1588"/>
      <c r="V1045" s="1588"/>
      <c r="W1045" s="1588"/>
      <c r="X1045" s="1588"/>
      <c r="Y1045" s="1588"/>
      <c r="Z1045" s="1588"/>
      <c r="AA1045" s="1588"/>
      <c r="AB1045" s="1588"/>
      <c r="AC1045" s="1588"/>
      <c r="AD1045" s="1588"/>
      <c r="AE1045" s="1588"/>
      <c r="AF1045" s="1588"/>
      <c r="AG1045" s="1588"/>
      <c r="AH1045" s="1588"/>
      <c r="AI1045" s="1588"/>
      <c r="AJ1045" s="1588"/>
      <c r="AK1045" s="158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8"/>
      <c r="E1046" s="1588"/>
      <c r="F1046" s="1588"/>
      <c r="G1046" s="1588"/>
      <c r="H1046" s="1588"/>
      <c r="I1046" s="1588"/>
      <c r="J1046" s="1588"/>
      <c r="K1046" s="1588"/>
      <c r="L1046" s="1588"/>
      <c r="M1046" s="1588"/>
      <c r="N1046" s="1588"/>
      <c r="O1046" s="1588"/>
      <c r="P1046" s="1588"/>
      <c r="Q1046" s="1588"/>
      <c r="R1046" s="1588"/>
      <c r="S1046" s="1588"/>
      <c r="T1046" s="1588"/>
      <c r="U1046" s="1588"/>
      <c r="V1046" s="1588"/>
      <c r="W1046" s="1588"/>
      <c r="X1046" s="1588"/>
      <c r="Y1046" s="1588"/>
      <c r="Z1046" s="1588"/>
      <c r="AA1046" s="1588"/>
      <c r="AB1046" s="1588"/>
      <c r="AC1046" s="1588"/>
      <c r="AD1046" s="1588"/>
      <c r="AE1046" s="1588"/>
      <c r="AF1046" s="1588"/>
      <c r="AG1046" s="1588"/>
      <c r="AH1046" s="1588"/>
      <c r="AI1046" s="1588"/>
      <c r="AJ1046" s="1588"/>
      <c r="AK1046" s="158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2" t="s">
        <v>135</v>
      </c>
      <c r="B1047" s="1662"/>
      <c r="C1047" s="541">
        <v>7</v>
      </c>
      <c r="D1047" s="1588" t="s">
        <v>1662</v>
      </c>
      <c r="E1047" s="1588"/>
      <c r="F1047" s="1588"/>
      <c r="G1047" s="1588"/>
      <c r="H1047" s="1588"/>
      <c r="I1047" s="1588"/>
      <c r="J1047" s="1588"/>
      <c r="K1047" s="1588"/>
      <c r="L1047" s="1588"/>
      <c r="M1047" s="1588"/>
      <c r="N1047" s="1588"/>
      <c r="O1047" s="1588"/>
      <c r="P1047" s="1588"/>
      <c r="Q1047" s="1588"/>
      <c r="R1047" s="1588"/>
      <c r="S1047" s="1588"/>
      <c r="T1047" s="1588"/>
      <c r="U1047" s="1588"/>
      <c r="V1047" s="1588"/>
      <c r="W1047" s="1588"/>
      <c r="X1047" s="1588"/>
      <c r="Y1047" s="1588"/>
      <c r="Z1047" s="1588"/>
      <c r="AA1047" s="1588"/>
      <c r="AB1047" s="1588"/>
      <c r="AC1047" s="1588"/>
      <c r="AD1047" s="1588"/>
      <c r="AE1047" s="1588"/>
      <c r="AF1047" s="1588"/>
      <c r="AG1047" s="1588"/>
      <c r="AH1047" s="1588"/>
      <c r="AI1047" s="1588"/>
      <c r="AJ1047" s="1588"/>
      <c r="AK1047" s="158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8"/>
      <c r="E1048" s="1588"/>
      <c r="F1048" s="1588"/>
      <c r="G1048" s="1588"/>
      <c r="H1048" s="1588"/>
      <c r="I1048" s="1588"/>
      <c r="J1048" s="1588"/>
      <c r="K1048" s="1588"/>
      <c r="L1048" s="1588"/>
      <c r="M1048" s="1588"/>
      <c r="N1048" s="1588"/>
      <c r="O1048" s="1588"/>
      <c r="P1048" s="1588"/>
      <c r="Q1048" s="1588"/>
      <c r="R1048" s="1588"/>
      <c r="S1048" s="1588"/>
      <c r="T1048" s="1588"/>
      <c r="U1048" s="1588"/>
      <c r="V1048" s="1588"/>
      <c r="W1048" s="1588"/>
      <c r="X1048" s="1588"/>
      <c r="Y1048" s="1588"/>
      <c r="Z1048" s="1588"/>
      <c r="AA1048" s="1588"/>
      <c r="AB1048" s="1588"/>
      <c r="AC1048" s="1588"/>
      <c r="AD1048" s="1588"/>
      <c r="AE1048" s="1588"/>
      <c r="AF1048" s="1588"/>
      <c r="AG1048" s="1588"/>
      <c r="AH1048" s="1588"/>
      <c r="AI1048" s="1588"/>
      <c r="AJ1048" s="1588"/>
      <c r="AK1048" s="158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8"/>
      <c r="E1049" s="1588"/>
      <c r="F1049" s="1588"/>
      <c r="G1049" s="1588"/>
      <c r="H1049" s="1588"/>
      <c r="I1049" s="1588"/>
      <c r="J1049" s="1588"/>
      <c r="K1049" s="1588"/>
      <c r="L1049" s="1588"/>
      <c r="M1049" s="1588"/>
      <c r="N1049" s="1588"/>
      <c r="O1049" s="1588"/>
      <c r="P1049" s="1588"/>
      <c r="Q1049" s="1588"/>
      <c r="R1049" s="1588"/>
      <c r="S1049" s="1588"/>
      <c r="T1049" s="1588"/>
      <c r="U1049" s="1588"/>
      <c r="V1049" s="1588"/>
      <c r="W1049" s="1588"/>
      <c r="X1049" s="1588"/>
      <c r="Y1049" s="1588"/>
      <c r="Z1049" s="1588"/>
      <c r="AA1049" s="1588"/>
      <c r="AB1049" s="1588"/>
      <c r="AC1049" s="1588"/>
      <c r="AD1049" s="1588"/>
      <c r="AE1049" s="1588"/>
      <c r="AF1049" s="1588"/>
      <c r="AG1049" s="1588"/>
      <c r="AH1049" s="1588"/>
      <c r="AI1049" s="1588"/>
      <c r="AJ1049" s="1588"/>
      <c r="AK1049" s="158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8"/>
      <c r="E1050" s="1588"/>
      <c r="F1050" s="1588"/>
      <c r="G1050" s="1588"/>
      <c r="H1050" s="1588"/>
      <c r="I1050" s="1588"/>
      <c r="J1050" s="1588"/>
      <c r="K1050" s="1588"/>
      <c r="L1050" s="1588"/>
      <c r="M1050" s="1588"/>
      <c r="N1050" s="1588"/>
      <c r="O1050" s="1588"/>
      <c r="P1050" s="1588"/>
      <c r="Q1050" s="1588"/>
      <c r="R1050" s="1588"/>
      <c r="S1050" s="1588"/>
      <c r="T1050" s="1588"/>
      <c r="U1050" s="1588"/>
      <c r="V1050" s="1588"/>
      <c r="W1050" s="1588"/>
      <c r="X1050" s="1588"/>
      <c r="Y1050" s="1588"/>
      <c r="Z1050" s="1588"/>
      <c r="AA1050" s="1588"/>
      <c r="AB1050" s="1588"/>
      <c r="AC1050" s="1588"/>
      <c r="AD1050" s="1588"/>
      <c r="AE1050" s="1588"/>
      <c r="AF1050" s="1588"/>
      <c r="AG1050" s="1588"/>
      <c r="AH1050" s="1588"/>
      <c r="AI1050" s="1588"/>
      <c r="AJ1050" s="1588"/>
      <c r="AK1050" s="158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2" t="s">
        <v>135</v>
      </c>
      <c r="B1051" s="1662"/>
      <c r="C1051" s="541">
        <v>8</v>
      </c>
      <c r="D1051" s="1587" t="s">
        <v>2240</v>
      </c>
      <c r="E1051" s="1588"/>
      <c r="F1051" s="1588"/>
      <c r="G1051" s="1588"/>
      <c r="H1051" s="1588"/>
      <c r="I1051" s="1588"/>
      <c r="J1051" s="1588"/>
      <c r="K1051" s="1588"/>
      <c r="L1051" s="1588"/>
      <c r="M1051" s="1588"/>
      <c r="N1051" s="1588"/>
      <c r="O1051" s="1588"/>
      <c r="P1051" s="1588"/>
      <c r="Q1051" s="1588"/>
      <c r="R1051" s="1588"/>
      <c r="S1051" s="1588"/>
      <c r="T1051" s="1588"/>
      <c r="U1051" s="1588"/>
      <c r="V1051" s="1588"/>
      <c r="W1051" s="1588"/>
      <c r="X1051" s="1588"/>
      <c r="Y1051" s="1588"/>
      <c r="Z1051" s="1588"/>
      <c r="AA1051" s="1588"/>
      <c r="AB1051" s="1588"/>
      <c r="AC1051" s="1588"/>
      <c r="AD1051" s="1588"/>
      <c r="AE1051" s="1588"/>
      <c r="AF1051" s="1588"/>
      <c r="AG1051" s="1588"/>
      <c r="AH1051" s="1588"/>
      <c r="AI1051" s="1588"/>
      <c r="AJ1051" s="1588"/>
      <c r="AK1051" s="1588"/>
      <c r="AL1051" s="16"/>
      <c r="CE1051" s="1342"/>
    </row>
    <row r="1052" spans="1:97" ht="12.75" customHeight="1">
      <c r="A1052" s="1064"/>
      <c r="B1052" s="1064"/>
      <c r="C1052" s="541"/>
      <c r="D1052" s="1588"/>
      <c r="E1052" s="1588"/>
      <c r="F1052" s="1588"/>
      <c r="G1052" s="1588"/>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8"/>
      <c r="AJ1052" s="1588"/>
      <c r="AK1052" s="1588"/>
    </row>
    <row r="1053" spans="1:97" ht="12.75" customHeight="1">
      <c r="A1053" s="390"/>
      <c r="B1053" s="390"/>
      <c r="C1053" s="541"/>
      <c r="D1053" s="1588"/>
      <c r="E1053" s="1588"/>
      <c r="F1053" s="1588"/>
      <c r="G1053" s="1588"/>
      <c r="H1053" s="1588"/>
      <c r="I1053" s="1588"/>
      <c r="J1053" s="1588"/>
      <c r="K1053" s="1588"/>
      <c r="L1053" s="1588"/>
      <c r="M1053" s="1588"/>
      <c r="N1053" s="1588"/>
      <c r="O1053" s="1588"/>
      <c r="P1053" s="1588"/>
      <c r="Q1053" s="1588"/>
      <c r="R1053" s="1588"/>
      <c r="S1053" s="1588"/>
      <c r="T1053" s="1588"/>
      <c r="U1053" s="1588"/>
      <c r="V1053" s="1588"/>
      <c r="W1053" s="1588"/>
      <c r="X1053" s="1588"/>
      <c r="Y1053" s="1588"/>
      <c r="Z1053" s="1588"/>
      <c r="AA1053" s="1588"/>
      <c r="AB1053" s="1588"/>
      <c r="AC1053" s="1588"/>
      <c r="AD1053" s="1588"/>
      <c r="AE1053" s="1588"/>
      <c r="AF1053" s="1588"/>
      <c r="AG1053" s="1588"/>
      <c r="AH1053" s="1588"/>
      <c r="AI1053" s="1588"/>
      <c r="AJ1053" s="1588"/>
      <c r="AK1053" s="1588"/>
    </row>
    <row r="1054" spans="1:97" ht="12.75" customHeight="1">
      <c r="A1054" s="76"/>
      <c r="B1054" s="80"/>
      <c r="C1054" s="541"/>
      <c r="D1054" s="1588"/>
      <c r="E1054" s="1588"/>
      <c r="F1054" s="1588"/>
      <c r="G1054" s="1588"/>
      <c r="H1054" s="1588"/>
      <c r="I1054" s="1588"/>
      <c r="J1054" s="1588"/>
      <c r="K1054" s="1588"/>
      <c r="L1054" s="1588"/>
      <c r="M1054" s="1588"/>
      <c r="N1054" s="1588"/>
      <c r="O1054" s="1588"/>
      <c r="P1054" s="1588"/>
      <c r="Q1054" s="1588"/>
      <c r="R1054" s="1588"/>
      <c r="S1054" s="1588"/>
      <c r="T1054" s="1588"/>
      <c r="U1054" s="1588"/>
      <c r="V1054" s="1588"/>
      <c r="W1054" s="1588"/>
      <c r="X1054" s="1588"/>
      <c r="Y1054" s="1588"/>
      <c r="Z1054" s="1588"/>
      <c r="AA1054" s="1588"/>
      <c r="AB1054" s="1588"/>
      <c r="AC1054" s="1588"/>
      <c r="AD1054" s="1588"/>
      <c r="AE1054" s="1588"/>
      <c r="AF1054" s="1588"/>
      <c r="AG1054" s="1588"/>
      <c r="AH1054" s="1588"/>
      <c r="AI1054" s="1588"/>
      <c r="AJ1054" s="1588"/>
      <c r="AK1054" s="1588"/>
    </row>
    <row r="1055" spans="1:97" ht="29.25" customHeight="1">
      <c r="A1055" s="1682" t="s">
        <v>135</v>
      </c>
      <c r="B1055" s="1682"/>
      <c r="C1055" s="541">
        <v>9</v>
      </c>
      <c r="D1055" s="1588" t="s">
        <v>1661</v>
      </c>
      <c r="E1055" s="1588"/>
      <c r="F1055" s="1588"/>
      <c r="G1055" s="1588"/>
      <c r="H1055" s="1588"/>
      <c r="I1055" s="1588"/>
      <c r="J1055" s="1588"/>
      <c r="K1055" s="1588"/>
      <c r="L1055" s="1588"/>
      <c r="M1055" s="1588"/>
      <c r="N1055" s="1588"/>
      <c r="O1055" s="1588"/>
      <c r="P1055" s="1588"/>
      <c r="Q1055" s="1588"/>
      <c r="R1055" s="1588"/>
      <c r="S1055" s="1588"/>
      <c r="T1055" s="1588"/>
      <c r="U1055" s="1588"/>
      <c r="V1055" s="1588"/>
      <c r="W1055" s="1588"/>
      <c r="X1055" s="1588"/>
      <c r="Y1055" s="1588"/>
      <c r="Z1055" s="1588"/>
      <c r="AA1055" s="1588"/>
      <c r="AB1055" s="1588"/>
      <c r="AC1055" s="1588"/>
      <c r="AD1055" s="1588"/>
      <c r="AE1055" s="1588"/>
      <c r="AF1055" s="1588"/>
      <c r="AG1055" s="1588"/>
      <c r="AH1055" s="1588"/>
      <c r="AI1055" s="1588"/>
      <c r="AJ1055" s="1588"/>
      <c r="AK1055" s="1588"/>
    </row>
    <row r="1056" spans="1:97" ht="12.75" hidden="1" customHeight="1">
      <c r="A1056" s="76"/>
      <c r="B1056" s="80"/>
      <c r="C1056" s="541"/>
      <c r="D1056" s="1588"/>
      <c r="E1056" s="1588"/>
      <c r="F1056" s="1588"/>
      <c r="G1056" s="1588"/>
      <c r="H1056" s="1588"/>
      <c r="I1056" s="1588"/>
      <c r="J1056" s="1588"/>
      <c r="K1056" s="1588"/>
      <c r="L1056" s="1588"/>
      <c r="M1056" s="1588"/>
      <c r="N1056" s="1588"/>
      <c r="O1056" s="1588"/>
      <c r="P1056" s="1588"/>
      <c r="Q1056" s="1588"/>
      <c r="R1056" s="1588"/>
      <c r="S1056" s="1588"/>
      <c r="T1056" s="1588"/>
      <c r="U1056" s="1588"/>
      <c r="V1056" s="1588"/>
      <c r="W1056" s="1588"/>
      <c r="X1056" s="1588"/>
      <c r="Y1056" s="1588"/>
      <c r="Z1056" s="1588"/>
      <c r="AA1056" s="1588"/>
      <c r="AB1056" s="1588"/>
      <c r="AC1056" s="1588"/>
      <c r="AD1056" s="1588"/>
      <c r="AE1056" s="1588"/>
      <c r="AF1056" s="1588"/>
      <c r="AG1056" s="1588"/>
      <c r="AH1056" s="1588"/>
      <c r="AI1056" s="1588"/>
      <c r="AJ1056" s="1588"/>
      <c r="AK1056" s="1588"/>
    </row>
    <row r="1057" spans="1:38" ht="12.75" hidden="1" customHeight="1">
      <c r="D1057" s="1588"/>
      <c r="E1057" s="1588"/>
      <c r="F1057" s="1588"/>
      <c r="G1057" s="1588"/>
      <c r="H1057" s="1588"/>
      <c r="I1057" s="1588"/>
      <c r="J1057" s="1588"/>
      <c r="K1057" s="1588"/>
      <c r="L1057" s="1588"/>
      <c r="M1057" s="1588"/>
      <c r="N1057" s="1588"/>
      <c r="O1057" s="1588"/>
      <c r="P1057" s="1588"/>
      <c r="Q1057" s="1588"/>
      <c r="R1057" s="1588"/>
      <c r="S1057" s="1588"/>
      <c r="T1057" s="1588"/>
      <c r="U1057" s="1588"/>
      <c r="V1057" s="1588"/>
      <c r="W1057" s="1588"/>
      <c r="X1057" s="1588"/>
      <c r="Y1057" s="1588"/>
      <c r="Z1057" s="1588"/>
      <c r="AA1057" s="1588"/>
      <c r="AB1057" s="1588"/>
      <c r="AC1057" s="1588"/>
      <c r="AD1057" s="1588"/>
      <c r="AE1057" s="1588"/>
      <c r="AF1057" s="1588"/>
      <c r="AG1057" s="1588"/>
      <c r="AH1057" s="1588"/>
      <c r="AI1057" s="1588"/>
      <c r="AJ1057" s="1588"/>
      <c r="AK1057" s="158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6" priority="2" stopIfTrue="1" operator="equal">
      <formula>"Please Enter Amount:"</formula>
    </cfRule>
  </conditionalFormatting>
  <conditionalFormatting sqref="B1013 B1011">
    <cfRule type="cellIs" dxfId="125" priority="7" stopIfTrue="1" operator="equal">
      <formula>#N/A</formula>
    </cfRule>
  </conditionalFormatting>
  <conditionalFormatting sqref="AG434:AJ434">
    <cfRule type="expression" dxfId="124" priority="9" stopIfTrue="1">
      <formula>"iserror(d31)"</formula>
    </cfRule>
  </conditionalFormatting>
  <conditionalFormatting sqref="AF978">
    <cfRule type="cellIs" dxfId="123" priority="3" stopIfTrue="1" operator="equal">
      <formula>"Please Enter Amount:"</formula>
    </cfRule>
  </conditionalFormatting>
  <conditionalFormatting sqref="AF983">
    <cfRule type="cellIs" dxfId="12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selection activeCell="C46" sqref="C46"/>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1" t="s">
        <v>200</v>
      </c>
      <c r="G1" s="2202"/>
      <c r="H1" s="2202"/>
      <c r="I1" s="2202"/>
      <c r="J1" s="2202"/>
      <c r="K1" s="2202"/>
      <c r="L1" s="2202"/>
      <c r="M1" s="2202"/>
      <c r="N1" s="2202"/>
      <c r="O1" s="2202"/>
      <c r="P1" s="2202"/>
      <c r="Q1" s="2202"/>
      <c r="R1" s="2203"/>
      <c r="S1" s="314"/>
      <c r="T1" s="313"/>
      <c r="U1" s="315"/>
    </row>
    <row r="2" spans="1:21" s="362" customFormat="1" ht="60" customHeight="1">
      <c r="A2" s="361"/>
      <c r="B2" s="362" t="s">
        <v>868</v>
      </c>
      <c r="C2" s="362" t="s">
        <v>562</v>
      </c>
      <c r="D2" s="432" t="s">
        <v>561</v>
      </c>
      <c r="E2" s="362" t="s">
        <v>869</v>
      </c>
      <c r="F2" s="363" t="str">
        <f>Application!B632&amp;Application!C632</f>
        <v>1)US Bank Conventional Permanent Loan</v>
      </c>
      <c r="G2" s="363" t="str">
        <f>Application!B633&amp;Application!C633</f>
        <v xml:space="preserve">2)HCD Joe Serna </v>
      </c>
      <c r="H2" s="363" t="str">
        <f>Application!B634&amp;Application!C634</f>
        <v xml:space="preserve">3)Housing Relinquished Fund Corp (HRFC) </v>
      </c>
      <c r="I2" s="363" t="str">
        <f>Application!B635&amp;Application!C635</f>
        <v>4)Impact Fee Waiver</v>
      </c>
      <c r="J2" s="363" t="str">
        <f>Application!B636&amp;Application!C636</f>
        <v>5)Donated Land</v>
      </c>
      <c r="K2" s="363" t="str">
        <f>Application!B637&amp;Application!C637</f>
        <v>6)GP Capital</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784000</v>
      </c>
      <c r="C4" s="371">
        <v>784000</v>
      </c>
      <c r="D4" s="371"/>
      <c r="E4" s="371">
        <f>C4-SUM(F4:K4)</f>
        <v>0</v>
      </c>
      <c r="F4" s="371"/>
      <c r="G4" s="371"/>
      <c r="H4" s="371"/>
      <c r="I4" s="371"/>
      <c r="J4" s="371">
        <f>C4</f>
        <v>784000</v>
      </c>
      <c r="K4" s="371"/>
      <c r="L4" s="371"/>
      <c r="M4" s="371"/>
      <c r="N4" s="371"/>
      <c r="O4" s="371"/>
      <c r="P4" s="371"/>
      <c r="Q4" s="371"/>
      <c r="R4" s="371">
        <f>C4</f>
        <v>784000</v>
      </c>
      <c r="S4" s="372"/>
      <c r="T4" s="372"/>
      <c r="U4" s="367"/>
    </row>
    <row r="5" spans="1:21" s="368" customFormat="1" ht="13.5">
      <c r="A5" s="464" t="s">
        <v>75</v>
      </c>
      <c r="B5" s="370">
        <f>SUM(C5+D5)</f>
        <v>420000</v>
      </c>
      <c r="C5" s="371">
        <v>420000</v>
      </c>
      <c r="D5" s="371"/>
      <c r="E5" s="371">
        <f>C5-SUM(F5:K5)</f>
        <v>420000</v>
      </c>
      <c r="F5" s="371"/>
      <c r="G5" s="371"/>
      <c r="H5" s="371"/>
      <c r="I5" s="371"/>
      <c r="J5" s="371"/>
      <c r="K5" s="371"/>
      <c r="L5" s="371"/>
      <c r="M5" s="371"/>
      <c r="N5" s="371"/>
      <c r="O5" s="371"/>
      <c r="P5" s="371"/>
      <c r="Q5" s="371"/>
      <c r="R5" s="371">
        <f>SUM(E5:Q5)</f>
        <v>420000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1204000</v>
      </c>
      <c r="C8" s="370">
        <f t="shared" ref="C8:R8" si="0">SUM(C4:C7)</f>
        <v>1204000</v>
      </c>
      <c r="D8" s="370">
        <f t="shared" si="0"/>
        <v>0</v>
      </c>
      <c r="E8" s="370">
        <f t="shared" si="0"/>
        <v>420000</v>
      </c>
      <c r="F8" s="370">
        <f t="shared" si="0"/>
        <v>0</v>
      </c>
      <c r="G8" s="370">
        <f t="shared" si="0"/>
        <v>0</v>
      </c>
      <c r="H8" s="370">
        <f t="shared" si="0"/>
        <v>0</v>
      </c>
      <c r="I8" s="370">
        <f t="shared" si="0"/>
        <v>0</v>
      </c>
      <c r="J8" s="370">
        <f t="shared" si="0"/>
        <v>784000</v>
      </c>
      <c r="K8" s="370">
        <f t="shared" si="0"/>
        <v>0</v>
      </c>
      <c r="L8" s="370">
        <f t="shared" si="0"/>
        <v>0</v>
      </c>
      <c r="M8" s="370">
        <f t="shared" si="0"/>
        <v>0</v>
      </c>
      <c r="N8" s="370">
        <f t="shared" si="0"/>
        <v>0</v>
      </c>
      <c r="O8" s="370">
        <f t="shared" si="0"/>
        <v>0</v>
      </c>
      <c r="P8" s="370">
        <f t="shared" si="0"/>
        <v>0</v>
      </c>
      <c r="Q8" s="370">
        <f t="shared" si="0"/>
        <v>0</v>
      </c>
      <c r="R8" s="370">
        <f t="shared" si="0"/>
        <v>1204000</v>
      </c>
      <c r="S8" s="372"/>
      <c r="T8" s="372"/>
      <c r="U8" s="367"/>
    </row>
    <row r="9" spans="1:21" s="368" customFormat="1">
      <c r="A9" s="369" t="s">
        <v>1885</v>
      </c>
      <c r="B9" s="370">
        <f>SUM(C9+D9)</f>
        <v>1</v>
      </c>
      <c r="C9" s="371">
        <v>1</v>
      </c>
      <c r="D9" s="371"/>
      <c r="E9" s="371">
        <f t="shared" ref="E9:E10" si="1">C9-SUM(F9:K9)</f>
        <v>1</v>
      </c>
      <c r="F9" s="371"/>
      <c r="G9" s="371"/>
      <c r="H9" s="371"/>
      <c r="I9" s="371"/>
      <c r="J9" s="371"/>
      <c r="K9" s="371"/>
      <c r="L9" s="371"/>
      <c r="M9" s="371"/>
      <c r="N9" s="371"/>
      <c r="O9" s="371"/>
      <c r="P9" s="371"/>
      <c r="Q9" s="371"/>
      <c r="R9" s="371">
        <f>C9</f>
        <v>1</v>
      </c>
      <c r="S9" s="372"/>
      <c r="T9" s="371"/>
      <c r="U9" s="367"/>
    </row>
    <row r="10" spans="1:21" s="368" customFormat="1" ht="13.5">
      <c r="A10" s="464" t="s">
        <v>76</v>
      </c>
      <c r="B10" s="370">
        <f>SUM(C10+D10)</f>
        <v>244700</v>
      </c>
      <c r="C10" s="371">
        <v>244700</v>
      </c>
      <c r="D10" s="371"/>
      <c r="E10" s="371">
        <f t="shared" si="1"/>
        <v>244700</v>
      </c>
      <c r="F10" s="371"/>
      <c r="G10" s="371"/>
      <c r="H10" s="371"/>
      <c r="I10" s="371"/>
      <c r="J10" s="371"/>
      <c r="K10" s="371"/>
      <c r="L10" s="371"/>
      <c r="M10" s="371"/>
      <c r="N10" s="371"/>
      <c r="O10" s="371"/>
      <c r="P10" s="371"/>
      <c r="Q10" s="371"/>
      <c r="R10" s="371">
        <f>SUM(E10:Q10)</f>
        <v>244700</v>
      </c>
      <c r="S10" s="371">
        <f>C10</f>
        <v>244700</v>
      </c>
      <c r="T10" s="371"/>
      <c r="U10" s="367"/>
    </row>
    <row r="11" spans="1:21" s="368" customFormat="1">
      <c r="A11" s="373" t="s">
        <v>643</v>
      </c>
      <c r="B11" s="370">
        <f>SUM(C11:D11)</f>
        <v>244701</v>
      </c>
      <c r="C11" s="370">
        <f t="shared" ref="C11:T11" si="2">SUM(C9:C10)</f>
        <v>244701</v>
      </c>
      <c r="D11" s="370">
        <f t="shared" si="2"/>
        <v>0</v>
      </c>
      <c r="E11" s="370">
        <f t="shared" si="2"/>
        <v>244701</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244701</v>
      </c>
      <c r="S11" s="372"/>
      <c r="T11" s="370">
        <f t="shared" si="2"/>
        <v>0</v>
      </c>
      <c r="U11" s="367"/>
    </row>
    <row r="12" spans="1:21" s="368" customFormat="1">
      <c r="A12" s="373" t="s">
        <v>773</v>
      </c>
      <c r="B12" s="370">
        <f t="shared" ref="B12:R12" si="3">SUM(B8+B11)</f>
        <v>1448701</v>
      </c>
      <c r="C12" s="370">
        <f t="shared" si="3"/>
        <v>1448701</v>
      </c>
      <c r="D12" s="370">
        <f t="shared" si="3"/>
        <v>0</v>
      </c>
      <c r="E12" s="370">
        <f t="shared" si="3"/>
        <v>664701</v>
      </c>
      <c r="F12" s="370">
        <f t="shared" si="3"/>
        <v>0</v>
      </c>
      <c r="G12" s="370">
        <f t="shared" si="3"/>
        <v>0</v>
      </c>
      <c r="H12" s="370">
        <f t="shared" si="3"/>
        <v>0</v>
      </c>
      <c r="I12" s="370">
        <f t="shared" si="3"/>
        <v>0</v>
      </c>
      <c r="J12" s="370">
        <f t="shared" si="3"/>
        <v>784000</v>
      </c>
      <c r="K12" s="370">
        <f t="shared" si="3"/>
        <v>0</v>
      </c>
      <c r="L12" s="370">
        <f t="shared" si="3"/>
        <v>0</v>
      </c>
      <c r="M12" s="370">
        <f t="shared" si="3"/>
        <v>0</v>
      </c>
      <c r="N12" s="370">
        <f t="shared" si="3"/>
        <v>0</v>
      </c>
      <c r="O12" s="370">
        <f t="shared" si="3"/>
        <v>0</v>
      </c>
      <c r="P12" s="370">
        <f t="shared" si="3"/>
        <v>0</v>
      </c>
      <c r="Q12" s="370">
        <f t="shared" si="3"/>
        <v>0</v>
      </c>
      <c r="R12" s="370">
        <f t="shared" si="3"/>
        <v>1448701</v>
      </c>
      <c r="S12" s="372"/>
      <c r="T12" s="372"/>
      <c r="U12" s="367"/>
    </row>
    <row r="13" spans="1:21" s="368" customFormat="1">
      <c r="A13" s="699" t="s">
        <v>1198</v>
      </c>
      <c r="B13" s="370">
        <f>SUM(C13+D13)</f>
        <v>15000</v>
      </c>
      <c r="C13" s="371">
        <v>15000</v>
      </c>
      <c r="D13" s="371"/>
      <c r="E13" s="371">
        <f>C13-SUM(F13:K13)</f>
        <v>15000</v>
      </c>
      <c r="F13" s="371"/>
      <c r="G13" s="371"/>
      <c r="H13" s="371"/>
      <c r="I13" s="371"/>
      <c r="J13" s="371"/>
      <c r="K13" s="371"/>
      <c r="L13" s="371"/>
      <c r="M13" s="371"/>
      <c r="N13" s="371"/>
      <c r="O13" s="371"/>
      <c r="P13" s="371"/>
      <c r="Q13" s="371"/>
      <c r="R13" s="371">
        <f>SUM(E13:Q13)</f>
        <v>15000</v>
      </c>
      <c r="S13" s="371">
        <f>C13</f>
        <v>15000</v>
      </c>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997</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998</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999</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2164</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589</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1000</v>
      </c>
      <c r="B27" s="370">
        <f t="shared" si="4"/>
        <v>806702</v>
      </c>
      <c r="C27" s="371">
        <v>806702</v>
      </c>
      <c r="D27" s="371"/>
      <c r="E27" s="371">
        <f>C27-SUM(F27:K27)</f>
        <v>806702</v>
      </c>
      <c r="F27" s="371"/>
      <c r="G27" s="371"/>
      <c r="H27" s="371"/>
      <c r="I27" s="371"/>
      <c r="J27" s="371"/>
      <c r="K27" s="371"/>
      <c r="L27" s="371"/>
      <c r="M27" s="371"/>
      <c r="N27" s="371"/>
      <c r="O27" s="371"/>
      <c r="P27" s="371"/>
      <c r="Q27" s="371"/>
      <c r="R27" s="371">
        <f t="shared" si="5"/>
        <v>806702</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7">SUM(C29+D29)</f>
        <v>4042652</v>
      </c>
      <c r="C29" s="371">
        <v>4042652</v>
      </c>
      <c r="D29" s="371"/>
      <c r="E29" s="371">
        <f t="shared" ref="E29:E37" si="8">C29-SUM(F29:K29)</f>
        <v>4042652</v>
      </c>
      <c r="F29" s="371"/>
      <c r="G29" s="371"/>
      <c r="H29" s="371"/>
      <c r="I29" s="371"/>
      <c r="J29" s="371"/>
      <c r="K29" s="371"/>
      <c r="L29" s="371"/>
      <c r="M29" s="371"/>
      <c r="N29" s="371"/>
      <c r="O29" s="371"/>
      <c r="P29" s="371"/>
      <c r="Q29" s="371"/>
      <c r="R29" s="371">
        <f t="shared" ref="R29:R37" si="9">SUM(E29:Q29)</f>
        <v>4042652</v>
      </c>
      <c r="S29" s="371">
        <f>C29</f>
        <v>4042652</v>
      </c>
      <c r="T29" s="371"/>
      <c r="U29" s="367"/>
    </row>
    <row r="30" spans="1:21" s="368" customFormat="1">
      <c r="A30" s="369" t="s">
        <v>994</v>
      </c>
      <c r="B30" s="370">
        <f t="shared" si="7"/>
        <v>20678573</v>
      </c>
      <c r="C30" s="371">
        <f>19349573+315000+300000+714000</f>
        <v>20678573</v>
      </c>
      <c r="D30" s="371"/>
      <c r="E30" s="371">
        <f t="shared" si="8"/>
        <v>9622473</v>
      </c>
      <c r="F30" s="371">
        <f>F107</f>
        <v>4056000</v>
      </c>
      <c r="G30" s="371">
        <f t="shared" ref="G30:H30" si="10">G107</f>
        <v>5000000</v>
      </c>
      <c r="H30" s="371">
        <f t="shared" si="10"/>
        <v>2000000</v>
      </c>
      <c r="I30" s="371"/>
      <c r="J30" s="371"/>
      <c r="K30" s="371">
        <f>K107</f>
        <v>100</v>
      </c>
      <c r="L30" s="371"/>
      <c r="M30" s="371"/>
      <c r="N30" s="371"/>
      <c r="O30" s="371"/>
      <c r="P30" s="371"/>
      <c r="Q30" s="371"/>
      <c r="R30" s="371">
        <f t="shared" si="9"/>
        <v>20678573</v>
      </c>
      <c r="S30" s="371">
        <f t="shared" ref="S30:S37" si="11">C30</f>
        <v>20678573</v>
      </c>
      <c r="T30" s="371"/>
      <c r="U30" s="367"/>
    </row>
    <row r="31" spans="1:21" s="368" customFormat="1">
      <c r="A31" s="369" t="s">
        <v>995</v>
      </c>
      <c r="B31" s="370">
        <f t="shared" si="7"/>
        <v>1544000</v>
      </c>
      <c r="C31" s="371">
        <f>1419000+125000</f>
        <v>1544000</v>
      </c>
      <c r="D31" s="371"/>
      <c r="E31" s="371">
        <f t="shared" si="8"/>
        <v>1544000</v>
      </c>
      <c r="F31" s="371"/>
      <c r="G31" s="371"/>
      <c r="H31" s="371"/>
      <c r="I31" s="371"/>
      <c r="J31" s="371"/>
      <c r="K31" s="371"/>
      <c r="L31" s="371"/>
      <c r="M31" s="371"/>
      <c r="N31" s="371"/>
      <c r="O31" s="371"/>
      <c r="P31" s="371"/>
      <c r="Q31" s="371"/>
      <c r="R31" s="371">
        <f t="shared" si="9"/>
        <v>1544000</v>
      </c>
      <c r="S31" s="371">
        <f t="shared" si="11"/>
        <v>1544000</v>
      </c>
      <c r="T31" s="371"/>
      <c r="U31" s="367"/>
    </row>
    <row r="32" spans="1:21" s="368" customFormat="1">
      <c r="A32" s="369" t="s">
        <v>996</v>
      </c>
      <c r="B32" s="370">
        <f t="shared" si="7"/>
        <v>850000</v>
      </c>
      <c r="C32" s="371">
        <f>1700000/2</f>
        <v>850000</v>
      </c>
      <c r="D32" s="371"/>
      <c r="E32" s="371">
        <f t="shared" si="8"/>
        <v>850000</v>
      </c>
      <c r="F32" s="371"/>
      <c r="G32" s="371"/>
      <c r="H32" s="371"/>
      <c r="I32" s="371"/>
      <c r="J32" s="371"/>
      <c r="K32" s="371"/>
      <c r="L32" s="371"/>
      <c r="M32" s="371"/>
      <c r="N32" s="371"/>
      <c r="O32" s="371"/>
      <c r="P32" s="371"/>
      <c r="Q32" s="371"/>
      <c r="R32" s="371">
        <f t="shared" si="9"/>
        <v>850000</v>
      </c>
      <c r="S32" s="371">
        <f t="shared" si="11"/>
        <v>850000</v>
      </c>
      <c r="T32" s="371"/>
      <c r="U32" s="367"/>
    </row>
    <row r="33" spans="1:21" s="368" customFormat="1">
      <c r="A33" s="369" t="s">
        <v>997</v>
      </c>
      <c r="B33" s="370">
        <f t="shared" si="7"/>
        <v>850000</v>
      </c>
      <c r="C33" s="371">
        <f>C32</f>
        <v>850000</v>
      </c>
      <c r="D33" s="371"/>
      <c r="E33" s="371">
        <f t="shared" si="8"/>
        <v>850000</v>
      </c>
      <c r="F33" s="371"/>
      <c r="G33" s="371"/>
      <c r="H33" s="371"/>
      <c r="I33" s="371"/>
      <c r="J33" s="371"/>
      <c r="K33" s="371"/>
      <c r="L33" s="371"/>
      <c r="M33" s="371"/>
      <c r="N33" s="371"/>
      <c r="O33" s="371"/>
      <c r="P33" s="371"/>
      <c r="Q33" s="371"/>
      <c r="R33" s="371">
        <f t="shared" si="9"/>
        <v>850000</v>
      </c>
      <c r="S33" s="371">
        <f t="shared" si="11"/>
        <v>850000</v>
      </c>
      <c r="T33" s="371"/>
      <c r="U33" s="367"/>
    </row>
    <row r="34" spans="1:21" s="368" customFormat="1">
      <c r="A34" s="369" t="s">
        <v>998</v>
      </c>
      <c r="B34" s="370">
        <f t="shared" si="7"/>
        <v>0</v>
      </c>
      <c r="C34" s="371"/>
      <c r="D34" s="371"/>
      <c r="E34" s="371">
        <f t="shared" si="8"/>
        <v>0</v>
      </c>
      <c r="F34" s="371"/>
      <c r="G34" s="371"/>
      <c r="H34" s="371"/>
      <c r="I34" s="371"/>
      <c r="J34" s="371"/>
      <c r="K34" s="371"/>
      <c r="L34" s="371"/>
      <c r="M34" s="371"/>
      <c r="N34" s="371"/>
      <c r="O34" s="371"/>
      <c r="P34" s="371"/>
      <c r="Q34" s="371"/>
      <c r="R34" s="371">
        <f t="shared" si="9"/>
        <v>0</v>
      </c>
      <c r="S34" s="371">
        <f t="shared" si="11"/>
        <v>0</v>
      </c>
      <c r="T34" s="371"/>
      <c r="U34" s="367"/>
    </row>
    <row r="35" spans="1:21" s="368" customFormat="1">
      <c r="A35" s="369" t="s">
        <v>999</v>
      </c>
      <c r="B35" s="370">
        <f t="shared" si="7"/>
        <v>230000</v>
      </c>
      <c r="C35" s="371">
        <v>230000</v>
      </c>
      <c r="D35" s="371"/>
      <c r="E35" s="371">
        <f t="shared" si="8"/>
        <v>230000</v>
      </c>
      <c r="F35" s="371"/>
      <c r="G35" s="371"/>
      <c r="H35" s="371"/>
      <c r="I35" s="371"/>
      <c r="J35" s="371"/>
      <c r="K35" s="371"/>
      <c r="L35" s="371"/>
      <c r="M35" s="371"/>
      <c r="N35" s="371"/>
      <c r="O35" s="371"/>
      <c r="P35" s="371"/>
      <c r="Q35" s="371"/>
      <c r="R35" s="371">
        <f t="shared" si="9"/>
        <v>230000</v>
      </c>
      <c r="S35" s="371">
        <f t="shared" si="11"/>
        <v>230000</v>
      </c>
      <c r="T35" s="371"/>
      <c r="U35" s="367"/>
    </row>
    <row r="36" spans="1:21" s="368" customFormat="1">
      <c r="A36" s="380" t="s">
        <v>2164</v>
      </c>
      <c r="B36" s="370">
        <f t="shared" si="7"/>
        <v>0</v>
      </c>
      <c r="C36" s="371"/>
      <c r="D36" s="371"/>
      <c r="E36" s="371">
        <f t="shared" si="8"/>
        <v>0</v>
      </c>
      <c r="F36" s="371"/>
      <c r="G36" s="371"/>
      <c r="H36" s="371"/>
      <c r="I36" s="371"/>
      <c r="J36" s="371"/>
      <c r="K36" s="371"/>
      <c r="L36" s="371"/>
      <c r="M36" s="371"/>
      <c r="N36" s="371"/>
      <c r="O36" s="371"/>
      <c r="P36" s="371"/>
      <c r="Q36" s="371"/>
      <c r="R36" s="371">
        <f t="shared" si="9"/>
        <v>0</v>
      </c>
      <c r="S36" s="371">
        <f t="shared" si="11"/>
        <v>0</v>
      </c>
      <c r="T36" s="371"/>
      <c r="U36" s="367"/>
    </row>
    <row r="37" spans="1:21" s="368" customFormat="1">
      <c r="A37" s="376" t="s">
        <v>589</v>
      </c>
      <c r="B37" s="370">
        <f t="shared" si="7"/>
        <v>0</v>
      </c>
      <c r="C37" s="371"/>
      <c r="D37" s="371"/>
      <c r="E37" s="371">
        <f t="shared" si="8"/>
        <v>0</v>
      </c>
      <c r="F37" s="371"/>
      <c r="G37" s="371"/>
      <c r="H37" s="371"/>
      <c r="I37" s="371"/>
      <c r="J37" s="371"/>
      <c r="K37" s="371"/>
      <c r="L37" s="371"/>
      <c r="M37" s="371"/>
      <c r="N37" s="371"/>
      <c r="O37" s="371"/>
      <c r="P37" s="371"/>
      <c r="Q37" s="371"/>
      <c r="R37" s="371">
        <f t="shared" si="9"/>
        <v>0</v>
      </c>
      <c r="S37" s="371">
        <f t="shared" si="11"/>
        <v>0</v>
      </c>
      <c r="T37" s="371"/>
      <c r="U37" s="367"/>
    </row>
    <row r="38" spans="1:21" s="368" customFormat="1">
      <c r="A38" s="373" t="s">
        <v>1002</v>
      </c>
      <c r="B38" s="370">
        <f t="shared" si="7"/>
        <v>28195225</v>
      </c>
      <c r="C38" s="370">
        <f>SUM(C29:C37)</f>
        <v>28195225</v>
      </c>
      <c r="D38" s="370">
        <f>SUM(D29:D37)</f>
        <v>0</v>
      </c>
      <c r="E38" s="370">
        <f>SUM(E29:E37)</f>
        <v>17139125</v>
      </c>
      <c r="F38" s="370">
        <f t="shared" ref="F38:T38" si="12">SUM(F29:F37)</f>
        <v>4056000</v>
      </c>
      <c r="G38" s="370">
        <f t="shared" si="12"/>
        <v>5000000</v>
      </c>
      <c r="H38" s="370">
        <f t="shared" si="12"/>
        <v>2000000</v>
      </c>
      <c r="I38" s="370">
        <f t="shared" si="12"/>
        <v>0</v>
      </c>
      <c r="J38" s="370">
        <f t="shared" si="12"/>
        <v>0</v>
      </c>
      <c r="K38" s="370">
        <f t="shared" si="12"/>
        <v>100</v>
      </c>
      <c r="L38" s="370">
        <f t="shared" si="12"/>
        <v>0</v>
      </c>
      <c r="M38" s="370">
        <f t="shared" si="12"/>
        <v>0</v>
      </c>
      <c r="N38" s="370">
        <f t="shared" si="12"/>
        <v>0</v>
      </c>
      <c r="O38" s="370">
        <f t="shared" si="12"/>
        <v>0</v>
      </c>
      <c r="P38" s="370">
        <f t="shared" si="12"/>
        <v>0</v>
      </c>
      <c r="Q38" s="370">
        <f t="shared" si="12"/>
        <v>0</v>
      </c>
      <c r="R38" s="370">
        <f t="shared" si="12"/>
        <v>28195225</v>
      </c>
      <c r="S38" s="374">
        <f t="shared" si="12"/>
        <v>28195225</v>
      </c>
      <c r="T38" s="374">
        <f t="shared" si="12"/>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696960</v>
      </c>
      <c r="C40" s="371">
        <v>696960</v>
      </c>
      <c r="D40" s="371"/>
      <c r="E40" s="371">
        <f>C40-SUM(F40:K40)</f>
        <v>696960</v>
      </c>
      <c r="F40" s="371"/>
      <c r="G40" s="371"/>
      <c r="H40" s="371"/>
      <c r="I40" s="371"/>
      <c r="J40" s="371"/>
      <c r="K40" s="371"/>
      <c r="L40" s="371"/>
      <c r="M40" s="371"/>
      <c r="N40" s="371"/>
      <c r="O40" s="371"/>
      <c r="P40" s="371"/>
      <c r="Q40" s="371"/>
      <c r="R40" s="371">
        <f>SUM(E40:Q40)</f>
        <v>696960</v>
      </c>
      <c r="S40" s="371">
        <f>C40</f>
        <v>696960</v>
      </c>
      <c r="T40" s="371"/>
      <c r="U40" s="367"/>
    </row>
    <row r="41" spans="1:21" s="368" customFormat="1">
      <c r="A41" s="369" t="s">
        <v>1005</v>
      </c>
      <c r="B41" s="370">
        <f>SUM(C41+D41)</f>
        <v>0</v>
      </c>
      <c r="C41" s="371"/>
      <c r="D41" s="371"/>
      <c r="E41" s="371">
        <f>C41-SUM(F41:K41)</f>
        <v>0</v>
      </c>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696960</v>
      </c>
      <c r="C42" s="370">
        <f>SUM(C39:C41)</f>
        <v>696960</v>
      </c>
      <c r="D42" s="370">
        <f>SUM(D39:D41)</f>
        <v>0</v>
      </c>
      <c r="E42" s="370">
        <f t="shared" ref="E42:T42" si="13">SUM(E40:E41)</f>
        <v>696960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696960</v>
      </c>
      <c r="S42" s="374">
        <f t="shared" si="13"/>
        <v>696960</v>
      </c>
      <c r="T42" s="374">
        <f t="shared" si="13"/>
        <v>0</v>
      </c>
      <c r="U42" s="367"/>
    </row>
    <row r="43" spans="1:21" s="368" customFormat="1">
      <c r="A43" s="373" t="s">
        <v>1007</v>
      </c>
      <c r="B43" s="370">
        <f>SUM(C43:D43)</f>
        <v>50000</v>
      </c>
      <c r="C43" s="371">
        <v>50000</v>
      </c>
      <c r="D43" s="371"/>
      <c r="E43" s="371">
        <f>C43-SUM(F43:K43)</f>
        <v>50000</v>
      </c>
      <c r="F43" s="371">
        <v>0</v>
      </c>
      <c r="G43" s="371"/>
      <c r="H43" s="371"/>
      <c r="I43" s="371"/>
      <c r="J43" s="371"/>
      <c r="K43" s="371"/>
      <c r="L43" s="371"/>
      <c r="M43" s="371"/>
      <c r="N43" s="371"/>
      <c r="O43" s="371"/>
      <c r="P43" s="371"/>
      <c r="Q43" s="371"/>
      <c r="R43" s="371">
        <f>SUM(E43:Q43)</f>
        <v>50000</v>
      </c>
      <c r="S43" s="371">
        <f>C43</f>
        <v>50000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4">SUM(C45+D45)</f>
        <v>3014294</v>
      </c>
      <c r="C45" s="371">
        <f>3014293+1</f>
        <v>3014294</v>
      </c>
      <c r="D45" s="371"/>
      <c r="E45" s="371">
        <f t="shared" ref="E45:E52" si="15">C45-SUM(F45:K45)</f>
        <v>3014294</v>
      </c>
      <c r="F45" s="371"/>
      <c r="G45" s="371"/>
      <c r="H45" s="371"/>
      <c r="I45" s="371"/>
      <c r="J45" s="371"/>
      <c r="K45" s="371"/>
      <c r="L45" s="371"/>
      <c r="M45" s="371"/>
      <c r="N45" s="371"/>
      <c r="O45" s="371"/>
      <c r="P45" s="371"/>
      <c r="Q45" s="371"/>
      <c r="R45" s="371">
        <f t="shared" ref="R45:R52" si="16">SUM(E45:Q45)</f>
        <v>3014294</v>
      </c>
      <c r="S45" s="371">
        <v>1983766</v>
      </c>
      <c r="T45" s="371"/>
      <c r="U45" s="367"/>
    </row>
    <row r="46" spans="1:21" s="368" customFormat="1">
      <c r="A46" s="369" t="s">
        <v>1010</v>
      </c>
      <c r="B46" s="370">
        <f t="shared" si="14"/>
        <v>358444</v>
      </c>
      <c r="C46" s="371">
        <v>358444</v>
      </c>
      <c r="D46" s="371"/>
      <c r="E46" s="371">
        <f t="shared" si="15"/>
        <v>358444</v>
      </c>
      <c r="F46" s="371"/>
      <c r="G46" s="371"/>
      <c r="H46" s="371"/>
      <c r="I46" s="371"/>
      <c r="J46" s="371"/>
      <c r="K46" s="371"/>
      <c r="L46" s="371"/>
      <c r="M46" s="371"/>
      <c r="N46" s="371"/>
      <c r="O46" s="371"/>
      <c r="P46" s="371"/>
      <c r="Q46" s="371"/>
      <c r="R46" s="371">
        <f t="shared" si="16"/>
        <v>358444</v>
      </c>
      <c r="S46" s="371">
        <v>108003</v>
      </c>
      <c r="T46" s="371"/>
      <c r="U46" s="367"/>
    </row>
    <row r="47" spans="1:21" s="368" customFormat="1" ht="12" customHeight="1">
      <c r="A47" s="369" t="s">
        <v>1011</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c r="T47" s="371"/>
      <c r="U47" s="367"/>
    </row>
    <row r="48" spans="1:21" s="368" customFormat="1">
      <c r="A48" s="369" t="s">
        <v>1012</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c r="T48" s="371"/>
      <c r="U48" s="367"/>
    </row>
    <row r="49" spans="1:21" s="368" customFormat="1">
      <c r="A49" s="369" t="s">
        <v>1015</v>
      </c>
      <c r="B49" s="370">
        <f t="shared" si="14"/>
        <v>85000</v>
      </c>
      <c r="C49" s="371">
        <v>85000</v>
      </c>
      <c r="D49" s="371"/>
      <c r="E49" s="371">
        <f t="shared" si="15"/>
        <v>85000</v>
      </c>
      <c r="F49" s="371"/>
      <c r="G49" s="371"/>
      <c r="H49" s="371"/>
      <c r="I49" s="371"/>
      <c r="J49" s="371"/>
      <c r="K49" s="371"/>
      <c r="L49" s="371"/>
      <c r="M49" s="371"/>
      <c r="N49" s="371"/>
      <c r="O49" s="371"/>
      <c r="P49" s="371"/>
      <c r="Q49" s="371"/>
      <c r="R49" s="371">
        <f t="shared" si="16"/>
        <v>85000</v>
      </c>
      <c r="S49" s="371">
        <f>B49</f>
        <v>85000</v>
      </c>
      <c r="T49" s="371"/>
      <c r="U49" s="367"/>
    </row>
    <row r="50" spans="1:21" s="368" customFormat="1">
      <c r="A50" s="369" t="s">
        <v>1013</v>
      </c>
      <c r="B50" s="370">
        <f t="shared" si="14"/>
        <v>20000</v>
      </c>
      <c r="C50" s="371">
        <v>20000</v>
      </c>
      <c r="D50" s="371"/>
      <c r="E50" s="371">
        <f t="shared" si="15"/>
        <v>20000</v>
      </c>
      <c r="F50" s="371"/>
      <c r="G50" s="371"/>
      <c r="H50" s="371"/>
      <c r="I50" s="371"/>
      <c r="J50" s="371"/>
      <c r="K50" s="371"/>
      <c r="L50" s="371"/>
      <c r="M50" s="371"/>
      <c r="N50" s="371"/>
      <c r="O50" s="371"/>
      <c r="P50" s="371"/>
      <c r="Q50" s="371"/>
      <c r="R50" s="371">
        <f t="shared" si="16"/>
        <v>20000</v>
      </c>
      <c r="S50" s="371">
        <f t="shared" ref="S50:S51" si="17">B50</f>
        <v>20000</v>
      </c>
      <c r="T50" s="371"/>
      <c r="U50" s="367"/>
    </row>
    <row r="51" spans="1:21" s="368" customFormat="1">
      <c r="A51" s="369" t="s">
        <v>1014</v>
      </c>
      <c r="B51" s="370">
        <f t="shared" si="14"/>
        <v>100000</v>
      </c>
      <c r="C51" s="371">
        <v>100000</v>
      </c>
      <c r="D51" s="371"/>
      <c r="E51" s="371">
        <f t="shared" si="15"/>
        <v>100000</v>
      </c>
      <c r="F51" s="371"/>
      <c r="G51" s="371"/>
      <c r="H51" s="371"/>
      <c r="I51" s="371"/>
      <c r="J51" s="371"/>
      <c r="K51" s="371"/>
      <c r="L51" s="371"/>
      <c r="M51" s="371"/>
      <c r="N51" s="371"/>
      <c r="O51" s="371"/>
      <c r="P51" s="371"/>
      <c r="Q51" s="371"/>
      <c r="R51" s="371">
        <f t="shared" si="16"/>
        <v>100000</v>
      </c>
      <c r="S51" s="371">
        <f t="shared" si="17"/>
        <v>100000</v>
      </c>
      <c r="T51" s="371"/>
      <c r="U51" s="367"/>
    </row>
    <row r="52" spans="1:21" s="368" customFormat="1">
      <c r="A52" s="376" t="s">
        <v>2520</v>
      </c>
      <c r="B52" s="370">
        <f t="shared" si="14"/>
        <v>15000</v>
      </c>
      <c r="C52" s="371">
        <v>15000</v>
      </c>
      <c r="D52" s="371"/>
      <c r="E52" s="371">
        <f t="shared" si="15"/>
        <v>15000</v>
      </c>
      <c r="F52" s="371"/>
      <c r="G52" s="371"/>
      <c r="H52" s="371"/>
      <c r="I52" s="371"/>
      <c r="J52" s="371"/>
      <c r="K52" s="371"/>
      <c r="L52" s="371"/>
      <c r="M52" s="371"/>
      <c r="N52" s="371"/>
      <c r="O52" s="371"/>
      <c r="P52" s="371"/>
      <c r="Q52" s="371"/>
      <c r="R52" s="371">
        <f t="shared" si="16"/>
        <v>15000</v>
      </c>
      <c r="S52" s="371">
        <v>4520</v>
      </c>
      <c r="T52" s="371"/>
      <c r="U52" s="367"/>
    </row>
    <row r="53" spans="1:21" s="378" customFormat="1">
      <c r="A53" s="373" t="s">
        <v>1016</v>
      </c>
      <c r="B53" s="374">
        <f>SUM(C53:D53)</f>
        <v>3592738</v>
      </c>
      <c r="C53" s="374">
        <f t="shared" ref="C53:T53" si="18">SUM(C45:C52)</f>
        <v>3592738</v>
      </c>
      <c r="D53" s="374">
        <f t="shared" si="18"/>
        <v>0</v>
      </c>
      <c r="E53" s="374">
        <f t="shared" si="18"/>
        <v>3592738</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3592738</v>
      </c>
      <c r="S53" s="374">
        <f t="shared" si="18"/>
        <v>2301289</v>
      </c>
      <c r="T53" s="374">
        <f t="shared" si="18"/>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9">SUM(C55+D55)</f>
        <v>30420</v>
      </c>
      <c r="C55" s="371">
        <v>30420</v>
      </c>
      <c r="D55" s="371"/>
      <c r="E55" s="371">
        <f t="shared" ref="E55:E60" si="20">C55-SUM(F55:K55)</f>
        <v>30420</v>
      </c>
      <c r="F55" s="371"/>
      <c r="G55" s="371"/>
      <c r="H55" s="371"/>
      <c r="I55" s="371"/>
      <c r="J55" s="371"/>
      <c r="K55" s="371"/>
      <c r="L55" s="371"/>
      <c r="M55" s="371"/>
      <c r="N55" s="371"/>
      <c r="O55" s="371"/>
      <c r="P55" s="371"/>
      <c r="Q55" s="371"/>
      <c r="R55" s="371">
        <f t="shared" ref="R55:R60" si="21">SUM(E55:Q55)</f>
        <v>30420</v>
      </c>
      <c r="S55" s="372"/>
      <c r="T55" s="372"/>
      <c r="U55" s="367"/>
    </row>
    <row r="56" spans="1:21" s="368" customFormat="1" ht="12" customHeight="1">
      <c r="A56" s="369" t="s">
        <v>1011</v>
      </c>
      <c r="B56" s="370">
        <f t="shared" si="19"/>
        <v>0</v>
      </c>
      <c r="C56" s="371"/>
      <c r="D56" s="371"/>
      <c r="E56" s="371">
        <f t="shared" si="20"/>
        <v>0</v>
      </c>
      <c r="F56" s="371"/>
      <c r="G56" s="371"/>
      <c r="H56" s="371"/>
      <c r="I56" s="371"/>
      <c r="J56" s="371"/>
      <c r="K56" s="371"/>
      <c r="L56" s="371"/>
      <c r="M56" s="371"/>
      <c r="N56" s="371"/>
      <c r="O56" s="371"/>
      <c r="P56" s="371"/>
      <c r="Q56" s="371"/>
      <c r="R56" s="371">
        <f t="shared" si="21"/>
        <v>0</v>
      </c>
      <c r="S56" s="372"/>
      <c r="T56" s="372"/>
      <c r="U56" s="367"/>
    </row>
    <row r="57" spans="1:21" s="368" customFormat="1">
      <c r="A57" s="369" t="s">
        <v>1015</v>
      </c>
      <c r="B57" s="370">
        <f t="shared" si="19"/>
        <v>15000</v>
      </c>
      <c r="C57" s="371">
        <v>15000</v>
      </c>
      <c r="D57" s="371"/>
      <c r="E57" s="371">
        <f t="shared" si="20"/>
        <v>15000</v>
      </c>
      <c r="F57" s="371"/>
      <c r="G57" s="371"/>
      <c r="H57" s="371"/>
      <c r="I57" s="371"/>
      <c r="J57" s="371"/>
      <c r="K57" s="371"/>
      <c r="L57" s="371"/>
      <c r="M57" s="371"/>
      <c r="N57" s="371"/>
      <c r="O57" s="371"/>
      <c r="P57" s="371"/>
      <c r="Q57" s="371"/>
      <c r="R57" s="371">
        <f t="shared" si="21"/>
        <v>15000</v>
      </c>
      <c r="S57" s="372"/>
      <c r="T57" s="372"/>
      <c r="U57" s="367"/>
    </row>
    <row r="58" spans="1:21" s="368" customFormat="1">
      <c r="A58" s="369" t="s">
        <v>1013</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1014</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2519</v>
      </c>
      <c r="B60" s="370">
        <f t="shared" si="19"/>
        <v>25000</v>
      </c>
      <c r="C60" s="371">
        <f>10000+15000</f>
        <v>25000</v>
      </c>
      <c r="D60" s="371"/>
      <c r="E60" s="371">
        <f t="shared" si="20"/>
        <v>25000</v>
      </c>
      <c r="F60" s="371"/>
      <c r="G60" s="371"/>
      <c r="H60" s="371"/>
      <c r="I60" s="371"/>
      <c r="J60" s="371"/>
      <c r="K60" s="371"/>
      <c r="L60" s="371"/>
      <c r="M60" s="371"/>
      <c r="N60" s="371"/>
      <c r="O60" s="371"/>
      <c r="P60" s="371"/>
      <c r="Q60" s="371"/>
      <c r="R60" s="371">
        <f t="shared" si="21"/>
        <v>25000</v>
      </c>
      <c r="S60" s="372"/>
      <c r="T60" s="372"/>
      <c r="U60" s="367"/>
    </row>
    <row r="61" spans="1:21" s="368" customFormat="1" ht="14.1" customHeight="1">
      <c r="A61" s="373" t="s">
        <v>546</v>
      </c>
      <c r="B61" s="370">
        <f>SUM(C61:D61)</f>
        <v>70420</v>
      </c>
      <c r="C61" s="370">
        <f t="shared" ref="C61:R61" si="22">SUM(C55:C60)</f>
        <v>70420</v>
      </c>
      <c r="D61" s="370">
        <f t="shared" si="22"/>
        <v>0</v>
      </c>
      <c r="E61" s="370">
        <f t="shared" si="22"/>
        <v>70420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70420</v>
      </c>
      <c r="S61" s="372"/>
      <c r="T61" s="372"/>
      <c r="U61" s="367"/>
    </row>
    <row r="62" spans="1:21" s="368" customFormat="1">
      <c r="A62" s="379" t="s">
        <v>547</v>
      </c>
      <c r="B62" s="370">
        <f>SUM(C62:D62)</f>
        <v>34875746</v>
      </c>
      <c r="C62" s="370">
        <f t="shared" ref="C62:R62" si="23">SUM(C8+C11+C13+C14+C15+C26+C27+C38+C42+C43+C53+C61)</f>
        <v>34875746</v>
      </c>
      <c r="D62" s="370">
        <f t="shared" si="23"/>
        <v>0</v>
      </c>
      <c r="E62" s="370">
        <f t="shared" si="23"/>
        <v>23035646</v>
      </c>
      <c r="F62" s="370">
        <f t="shared" si="23"/>
        <v>4056000</v>
      </c>
      <c r="G62" s="370">
        <f t="shared" si="23"/>
        <v>5000000</v>
      </c>
      <c r="H62" s="370">
        <f t="shared" si="23"/>
        <v>2000000</v>
      </c>
      <c r="I62" s="370">
        <f t="shared" si="23"/>
        <v>0</v>
      </c>
      <c r="J62" s="370">
        <f t="shared" si="23"/>
        <v>784000</v>
      </c>
      <c r="K62" s="370">
        <f t="shared" si="23"/>
        <v>100</v>
      </c>
      <c r="L62" s="370">
        <f t="shared" si="23"/>
        <v>0</v>
      </c>
      <c r="M62" s="370">
        <f t="shared" si="23"/>
        <v>0</v>
      </c>
      <c r="N62" s="370">
        <f t="shared" si="23"/>
        <v>0</v>
      </c>
      <c r="O62" s="370">
        <f t="shared" si="23"/>
        <v>0</v>
      </c>
      <c r="P62" s="370">
        <f t="shared" si="23"/>
        <v>0</v>
      </c>
      <c r="Q62" s="370">
        <f t="shared" si="23"/>
        <v>0</v>
      </c>
      <c r="R62" s="370">
        <f t="shared" si="23"/>
        <v>34875746</v>
      </c>
      <c r="S62" s="370">
        <f>SUM(S10+S13+S14+S15+S26+S27+S38+S42+S43+S53)</f>
        <v>31503174</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30000</v>
      </c>
      <c r="C64" s="371">
        <f>30000</f>
        <v>30000</v>
      </c>
      <c r="D64" s="371"/>
      <c r="E64" s="371">
        <f>C64-SUM(F64:K64)</f>
        <v>30000</v>
      </c>
      <c r="F64" s="371"/>
      <c r="G64" s="371"/>
      <c r="H64" s="371"/>
      <c r="I64" s="371"/>
      <c r="J64" s="371"/>
      <c r="K64" s="371"/>
      <c r="L64" s="371"/>
      <c r="M64" s="371"/>
      <c r="N64" s="371"/>
      <c r="O64" s="371"/>
      <c r="P64" s="371"/>
      <c r="Q64" s="371"/>
      <c r="R64" s="371">
        <f>SUM(E64:Q64)</f>
        <v>30000</v>
      </c>
      <c r="S64" s="371">
        <v>9039</v>
      </c>
      <c r="T64" s="371"/>
      <c r="U64" s="367"/>
    </row>
    <row r="65" spans="1:21" s="368" customFormat="1" ht="24">
      <c r="A65" s="369" t="s">
        <v>2166</v>
      </c>
      <c r="B65" s="370">
        <f>SUM(C65+D65)</f>
        <v>0</v>
      </c>
      <c r="C65" s="371"/>
      <c r="D65" s="371"/>
      <c r="E65" s="371">
        <f t="shared" ref="E65:E68" si="24">C65-SUM(F65:K65)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2521</v>
      </c>
      <c r="B68" s="370">
        <f>SUM(C68+D68)</f>
        <v>200000</v>
      </c>
      <c r="C68" s="371">
        <v>200000</v>
      </c>
      <c r="D68" s="371"/>
      <c r="E68" s="371">
        <f t="shared" si="24"/>
        <v>200000</v>
      </c>
      <c r="F68" s="371"/>
      <c r="G68" s="371"/>
      <c r="H68" s="371"/>
      <c r="I68" s="371"/>
      <c r="J68" s="371"/>
      <c r="K68" s="371"/>
      <c r="L68" s="371"/>
      <c r="M68" s="371"/>
      <c r="N68" s="371"/>
      <c r="O68" s="371"/>
      <c r="P68" s="371"/>
      <c r="Q68" s="371"/>
      <c r="R68" s="371">
        <f>SUM(E68:Q68)</f>
        <v>200000</v>
      </c>
      <c r="S68" s="371">
        <f>C68</f>
        <v>200000</v>
      </c>
      <c r="T68" s="371"/>
      <c r="U68" s="367"/>
    </row>
    <row r="69" spans="1:21" s="368" customFormat="1">
      <c r="A69" s="373" t="s">
        <v>2169</v>
      </c>
      <c r="B69" s="370">
        <f>SUM(C69:D69)</f>
        <v>230000</v>
      </c>
      <c r="C69" s="370">
        <f>SUM(C63:C68)</f>
        <v>230000</v>
      </c>
      <c r="D69" s="370">
        <f>SUM(D63:D68)</f>
        <v>0</v>
      </c>
      <c r="E69" s="370">
        <f t="shared" ref="E69:T69" si="25">SUM(E64:E68)</f>
        <v>230000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230000</v>
      </c>
      <c r="S69" s="374">
        <f t="shared" si="25"/>
        <v>209039</v>
      </c>
      <c r="T69" s="374">
        <f t="shared" si="25"/>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6">C71-SUM(F71:K71)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6"/>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189731</v>
      </c>
      <c r="C74" s="371">
        <v>189731</v>
      </c>
      <c r="D74" s="371"/>
      <c r="E74" s="371">
        <f t="shared" si="26"/>
        <v>189731</v>
      </c>
      <c r="F74" s="371"/>
      <c r="G74" s="371"/>
      <c r="H74" s="371"/>
      <c r="I74" s="371"/>
      <c r="J74" s="371"/>
      <c r="K74" s="371"/>
      <c r="L74" s="371"/>
      <c r="M74" s="371"/>
      <c r="N74" s="371"/>
      <c r="O74" s="371"/>
      <c r="P74" s="371"/>
      <c r="Q74" s="371"/>
      <c r="R74" s="371">
        <f>SUM(E74:Q74)</f>
        <v>189731</v>
      </c>
      <c r="S74" s="372"/>
      <c r="T74" s="372"/>
      <c r="U74" s="367"/>
    </row>
    <row r="75" spans="1:21" s="368" customFormat="1">
      <c r="A75" s="376" t="s">
        <v>2515</v>
      </c>
      <c r="B75" s="370">
        <f>SUM(C75+D75)</f>
        <v>148373</v>
      </c>
      <c r="C75" s="371">
        <v>148373</v>
      </c>
      <c r="D75" s="371"/>
      <c r="E75" s="371">
        <f t="shared" si="26"/>
        <v>148373</v>
      </c>
      <c r="F75" s="371"/>
      <c r="G75" s="371"/>
      <c r="H75" s="371"/>
      <c r="I75" s="371"/>
      <c r="J75" s="371"/>
      <c r="K75" s="371"/>
      <c r="L75" s="371"/>
      <c r="M75" s="371"/>
      <c r="N75" s="371"/>
      <c r="O75" s="371"/>
      <c r="P75" s="371"/>
      <c r="Q75" s="371"/>
      <c r="R75" s="371">
        <f>SUM(E75:Q75)</f>
        <v>148373</v>
      </c>
      <c r="S75" s="372"/>
      <c r="T75" s="372"/>
      <c r="U75" s="367"/>
    </row>
    <row r="76" spans="1:21" s="368" customFormat="1">
      <c r="A76" s="373" t="s">
        <v>316</v>
      </c>
      <c r="B76" s="370">
        <f>SUM(C76:D76)</f>
        <v>338104</v>
      </c>
      <c r="C76" s="370">
        <f t="shared" ref="C76:Q76" si="27">SUM(C71:C75)</f>
        <v>338104</v>
      </c>
      <c r="D76" s="370">
        <f t="shared" si="27"/>
        <v>0</v>
      </c>
      <c r="E76" s="370">
        <f>SUM(E71:E75)</f>
        <v>338104</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338104</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1442996</v>
      </c>
      <c r="C78" s="371">
        <v>1442996</v>
      </c>
      <c r="D78" s="371"/>
      <c r="E78" s="371">
        <f t="shared" ref="E78:E79" si="28">C78-SUM(F78:K78)</f>
        <v>1442996</v>
      </c>
      <c r="F78" s="371"/>
      <c r="G78" s="371"/>
      <c r="H78" s="371"/>
      <c r="I78" s="371"/>
      <c r="J78" s="371"/>
      <c r="K78" s="371"/>
      <c r="L78" s="371"/>
      <c r="M78" s="371"/>
      <c r="N78" s="371"/>
      <c r="O78" s="371"/>
      <c r="P78" s="371"/>
      <c r="Q78" s="371"/>
      <c r="R78" s="371">
        <f>SUM(E78:Q78)</f>
        <v>1442996</v>
      </c>
      <c r="S78" s="371">
        <f>C78</f>
        <v>1442996</v>
      </c>
      <c r="T78" s="371"/>
      <c r="U78" s="367"/>
    </row>
    <row r="79" spans="1:21" s="368" customFormat="1">
      <c r="A79" s="369" t="s">
        <v>594</v>
      </c>
      <c r="B79" s="370">
        <f>SUM(C79+D79)</f>
        <v>277722</v>
      </c>
      <c r="C79" s="371">
        <v>277722</v>
      </c>
      <c r="D79" s="371"/>
      <c r="E79" s="371">
        <f t="shared" si="28"/>
        <v>277722</v>
      </c>
      <c r="F79" s="371"/>
      <c r="G79" s="371"/>
      <c r="H79" s="371"/>
      <c r="I79" s="371"/>
      <c r="J79" s="371"/>
      <c r="K79" s="371"/>
      <c r="L79" s="371"/>
      <c r="M79" s="371"/>
      <c r="N79" s="371"/>
      <c r="O79" s="371"/>
      <c r="P79" s="371"/>
      <c r="Q79" s="371"/>
      <c r="R79" s="371">
        <f>SUM(E79:Q79)</f>
        <v>277722</v>
      </c>
      <c r="S79" s="371">
        <f>C79</f>
        <v>277722</v>
      </c>
      <c r="T79" s="371"/>
      <c r="U79" s="367"/>
    </row>
    <row r="80" spans="1:21" s="368" customFormat="1">
      <c r="A80" s="373" t="s">
        <v>1908</v>
      </c>
      <c r="B80" s="370">
        <f>SUM(C80:D80)</f>
        <v>1720718</v>
      </c>
      <c r="C80" s="1074">
        <f>SUM(C78:C79)</f>
        <v>1720718</v>
      </c>
      <c r="D80" s="1074">
        <f t="shared" ref="D80:R80" si="29">SUM(D78:D79)</f>
        <v>0</v>
      </c>
      <c r="E80" s="1074">
        <f t="shared" si="29"/>
        <v>1720718</v>
      </c>
      <c r="F80" s="1074">
        <f t="shared" si="29"/>
        <v>0</v>
      </c>
      <c r="G80" s="1074">
        <f t="shared" si="29"/>
        <v>0</v>
      </c>
      <c r="H80" s="1074">
        <f t="shared" si="29"/>
        <v>0</v>
      </c>
      <c r="I80" s="1074">
        <f t="shared" si="29"/>
        <v>0</v>
      </c>
      <c r="J80" s="1074">
        <f t="shared" si="29"/>
        <v>0</v>
      </c>
      <c r="K80" s="1074">
        <f t="shared" si="29"/>
        <v>0</v>
      </c>
      <c r="L80" s="1074">
        <f t="shared" si="29"/>
        <v>0</v>
      </c>
      <c r="M80" s="1074">
        <f t="shared" si="29"/>
        <v>0</v>
      </c>
      <c r="N80" s="1074">
        <f t="shared" si="29"/>
        <v>0</v>
      </c>
      <c r="O80" s="1074">
        <f t="shared" si="29"/>
        <v>0</v>
      </c>
      <c r="P80" s="1074">
        <f t="shared" si="29"/>
        <v>0</v>
      </c>
      <c r="Q80" s="1074">
        <f t="shared" si="29"/>
        <v>0</v>
      </c>
      <c r="R80" s="1074">
        <f t="shared" si="29"/>
        <v>1720718</v>
      </c>
      <c r="S80" s="1074">
        <f>SUM(S78:S79)</f>
        <v>1720718</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129880</v>
      </c>
      <c r="C82" s="371">
        <v>129880</v>
      </c>
      <c r="D82" s="371"/>
      <c r="E82" s="371">
        <f t="shared" ref="E82:E94" si="30">C82-SUM(F82:K82)</f>
        <v>129880</v>
      </c>
      <c r="F82" s="371"/>
      <c r="G82" s="371"/>
      <c r="H82" s="371"/>
      <c r="I82" s="371"/>
      <c r="J82" s="371"/>
      <c r="K82" s="371"/>
      <c r="L82" s="371"/>
      <c r="M82" s="371"/>
      <c r="N82" s="371"/>
      <c r="O82" s="371"/>
      <c r="P82" s="371"/>
      <c r="Q82" s="371"/>
      <c r="R82" s="371">
        <f>SUM(E82:Q82)</f>
        <v>129880</v>
      </c>
      <c r="S82" s="372"/>
      <c r="T82" s="372"/>
      <c r="U82" s="367"/>
    </row>
    <row r="83" spans="1:21" s="368" customFormat="1">
      <c r="A83" s="369" t="s">
        <v>572</v>
      </c>
      <c r="B83" s="370">
        <f t="shared" ref="B83:B93" si="31">SUM(C83+D83)</f>
        <v>25000</v>
      </c>
      <c r="C83" s="371">
        <f>25000</f>
        <v>25000</v>
      </c>
      <c r="D83" s="371"/>
      <c r="E83" s="371">
        <f t="shared" si="30"/>
        <v>25000</v>
      </c>
      <c r="F83" s="371"/>
      <c r="G83" s="371"/>
      <c r="H83" s="371"/>
      <c r="I83" s="371"/>
      <c r="J83" s="371"/>
      <c r="K83" s="371"/>
      <c r="L83" s="371"/>
      <c r="M83" s="371"/>
      <c r="N83" s="371"/>
      <c r="O83" s="371"/>
      <c r="P83" s="371"/>
      <c r="Q83" s="371"/>
      <c r="R83" s="371">
        <f t="shared" ref="R83:R93" si="32">SUM(E83:Q83)</f>
        <v>25000</v>
      </c>
      <c r="S83" s="371">
        <f>C83</f>
        <v>25000</v>
      </c>
      <c r="T83" s="371"/>
      <c r="U83" s="367"/>
    </row>
    <row r="84" spans="1:21" s="368" customFormat="1">
      <c r="A84" s="369" t="s">
        <v>573</v>
      </c>
      <c r="B84" s="370">
        <f t="shared" si="31"/>
        <v>1016680</v>
      </c>
      <c r="C84" s="371">
        <f>554702+461978</f>
        <v>1016680</v>
      </c>
      <c r="D84" s="371"/>
      <c r="E84" s="371">
        <f t="shared" si="30"/>
        <v>554702</v>
      </c>
      <c r="F84" s="371"/>
      <c r="G84" s="371"/>
      <c r="H84" s="371"/>
      <c r="I84" s="371">
        <v>461978</v>
      </c>
      <c r="J84" s="371"/>
      <c r="K84" s="371"/>
      <c r="L84" s="371"/>
      <c r="M84" s="371"/>
      <c r="N84" s="371"/>
      <c r="O84" s="371"/>
      <c r="P84" s="371"/>
      <c r="Q84" s="371"/>
      <c r="R84" s="371">
        <f t="shared" si="32"/>
        <v>1016680</v>
      </c>
      <c r="S84" s="371">
        <v>554702</v>
      </c>
      <c r="T84" s="371"/>
      <c r="U84" s="367"/>
    </row>
    <row r="85" spans="1:21" s="368" customFormat="1">
      <c r="A85" s="369" t="s">
        <v>574</v>
      </c>
      <c r="B85" s="370">
        <f t="shared" si="31"/>
        <v>125000</v>
      </c>
      <c r="C85" s="371">
        <v>125000</v>
      </c>
      <c r="D85" s="371"/>
      <c r="E85" s="371">
        <f t="shared" si="30"/>
        <v>125000</v>
      </c>
      <c r="F85" s="371"/>
      <c r="G85" s="371"/>
      <c r="H85" s="371"/>
      <c r="I85" s="371"/>
      <c r="J85" s="371"/>
      <c r="K85" s="371"/>
      <c r="L85" s="371"/>
      <c r="M85" s="371"/>
      <c r="N85" s="371"/>
      <c r="O85" s="371"/>
      <c r="P85" s="371"/>
      <c r="Q85" s="371"/>
      <c r="R85" s="371">
        <f t="shared" si="32"/>
        <v>125000</v>
      </c>
      <c r="S85" s="371">
        <f t="shared" ref="S85:S86" si="33">C85</f>
        <v>125000</v>
      </c>
      <c r="T85" s="371"/>
      <c r="U85" s="367"/>
    </row>
    <row r="86" spans="1:21" s="368" customFormat="1">
      <c r="A86" s="369" t="s">
        <v>575</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f t="shared" si="33"/>
        <v>0</v>
      </c>
      <c r="T86" s="371"/>
      <c r="U86" s="367"/>
    </row>
    <row r="87" spans="1:21" s="368" customFormat="1">
      <c r="A87" s="369" t="s">
        <v>576</v>
      </c>
      <c r="B87" s="370">
        <f t="shared" si="31"/>
        <v>85000</v>
      </c>
      <c r="C87" s="371">
        <f>35000+50000</f>
        <v>85000</v>
      </c>
      <c r="D87" s="371"/>
      <c r="E87" s="371">
        <f t="shared" si="30"/>
        <v>85000</v>
      </c>
      <c r="F87" s="371"/>
      <c r="G87" s="371"/>
      <c r="H87" s="371"/>
      <c r="I87" s="371"/>
      <c r="J87" s="371"/>
      <c r="K87" s="371"/>
      <c r="L87" s="371"/>
      <c r="M87" s="371"/>
      <c r="N87" s="371"/>
      <c r="O87" s="371"/>
      <c r="P87" s="371"/>
      <c r="Q87" s="371"/>
      <c r="R87" s="371">
        <f t="shared" si="32"/>
        <v>85000</v>
      </c>
      <c r="S87" s="372"/>
      <c r="T87" s="372"/>
      <c r="U87" s="367"/>
    </row>
    <row r="88" spans="1:21" s="368" customFormat="1">
      <c r="A88" s="369" t="s">
        <v>577</v>
      </c>
      <c r="B88" s="370">
        <f t="shared" si="31"/>
        <v>125000</v>
      </c>
      <c r="C88" s="371">
        <v>125000</v>
      </c>
      <c r="D88" s="371"/>
      <c r="E88" s="371">
        <f t="shared" si="30"/>
        <v>125000</v>
      </c>
      <c r="F88" s="371"/>
      <c r="G88" s="371"/>
      <c r="H88" s="371"/>
      <c r="I88" s="371"/>
      <c r="J88" s="371"/>
      <c r="K88" s="371"/>
      <c r="L88" s="371"/>
      <c r="M88" s="371"/>
      <c r="N88" s="371"/>
      <c r="O88" s="371"/>
      <c r="P88" s="371"/>
      <c r="Q88" s="371"/>
      <c r="R88" s="371">
        <f t="shared" si="32"/>
        <v>125000</v>
      </c>
      <c r="S88" s="371">
        <f>C88</f>
        <v>125000</v>
      </c>
      <c r="T88" s="371"/>
      <c r="U88" s="367"/>
    </row>
    <row r="89" spans="1:21" s="368" customFormat="1">
      <c r="A89" s="369" t="s">
        <v>578</v>
      </c>
      <c r="B89" s="370">
        <f t="shared" si="31"/>
        <v>12500</v>
      </c>
      <c r="C89" s="371">
        <v>12500</v>
      </c>
      <c r="D89" s="371"/>
      <c r="E89" s="371">
        <f t="shared" si="30"/>
        <v>12500</v>
      </c>
      <c r="F89" s="371"/>
      <c r="G89" s="371"/>
      <c r="H89" s="371"/>
      <c r="I89" s="371"/>
      <c r="J89" s="371"/>
      <c r="K89" s="371"/>
      <c r="L89" s="371"/>
      <c r="M89" s="371"/>
      <c r="N89" s="371"/>
      <c r="O89" s="371"/>
      <c r="P89" s="371"/>
      <c r="Q89" s="371"/>
      <c r="R89" s="371">
        <f t="shared" si="32"/>
        <v>12500</v>
      </c>
      <c r="S89" s="371"/>
      <c r="T89" s="371"/>
      <c r="U89" s="367"/>
    </row>
    <row r="90" spans="1:21" s="368" customFormat="1">
      <c r="A90" s="380" t="s">
        <v>1423</v>
      </c>
      <c r="B90" s="370">
        <f t="shared" si="31"/>
        <v>0</v>
      </c>
      <c r="C90" s="371"/>
      <c r="D90" s="371"/>
      <c r="E90" s="371">
        <f t="shared" si="30"/>
        <v>0</v>
      </c>
      <c r="F90" s="371"/>
      <c r="G90" s="371"/>
      <c r="H90" s="371"/>
      <c r="I90" s="371"/>
      <c r="J90" s="371"/>
      <c r="K90" s="371"/>
      <c r="L90" s="371"/>
      <c r="M90" s="371"/>
      <c r="N90" s="371"/>
      <c r="O90" s="371"/>
      <c r="P90" s="371"/>
      <c r="Q90" s="371"/>
      <c r="R90" s="371">
        <f t="shared" si="32"/>
        <v>0</v>
      </c>
      <c r="S90" s="371"/>
      <c r="T90" s="371"/>
      <c r="U90" s="367"/>
    </row>
    <row r="91" spans="1:21" s="368" customFormat="1">
      <c r="A91" s="380" t="s">
        <v>1906</v>
      </c>
      <c r="B91" s="370">
        <f t="shared" si="31"/>
        <v>5500</v>
      </c>
      <c r="C91" s="371">
        <v>5500</v>
      </c>
      <c r="D91" s="371"/>
      <c r="E91" s="371">
        <f t="shared" si="30"/>
        <v>5500</v>
      </c>
      <c r="F91" s="371"/>
      <c r="G91" s="371"/>
      <c r="H91" s="371"/>
      <c r="I91" s="371"/>
      <c r="J91" s="371"/>
      <c r="K91" s="371"/>
      <c r="L91" s="371"/>
      <c r="M91" s="371"/>
      <c r="N91" s="371"/>
      <c r="O91" s="371"/>
      <c r="P91" s="371"/>
      <c r="Q91" s="371"/>
      <c r="R91" s="371">
        <f t="shared" si="32"/>
        <v>5500</v>
      </c>
      <c r="S91" s="371">
        <f>C91</f>
        <v>5500</v>
      </c>
      <c r="T91" s="371"/>
      <c r="U91" s="367"/>
    </row>
    <row r="92" spans="1:21" s="368" customFormat="1">
      <c r="A92" s="376" t="s">
        <v>2516</v>
      </c>
      <c r="B92" s="370">
        <f t="shared" si="31"/>
        <v>100000</v>
      </c>
      <c r="C92" s="371">
        <v>100000</v>
      </c>
      <c r="D92" s="371"/>
      <c r="E92" s="371">
        <f t="shared" si="30"/>
        <v>100000</v>
      </c>
      <c r="F92" s="371"/>
      <c r="G92" s="371"/>
      <c r="H92" s="371"/>
      <c r="I92" s="371"/>
      <c r="J92" s="371"/>
      <c r="K92" s="371"/>
      <c r="L92" s="371"/>
      <c r="M92" s="371"/>
      <c r="N92" s="371"/>
      <c r="O92" s="371"/>
      <c r="P92" s="371"/>
      <c r="Q92" s="371"/>
      <c r="R92" s="371">
        <f t="shared" si="32"/>
        <v>100000</v>
      </c>
      <c r="S92" s="371">
        <f t="shared" ref="S92:S94" si="34">C92</f>
        <v>100000</v>
      </c>
      <c r="T92" s="371"/>
      <c r="U92" s="367"/>
    </row>
    <row r="93" spans="1:21" s="368" customFormat="1">
      <c r="A93" s="376" t="s">
        <v>2517</v>
      </c>
      <c r="B93" s="370">
        <f t="shared" si="31"/>
        <v>600000</v>
      </c>
      <c r="C93" s="371">
        <v>600000</v>
      </c>
      <c r="D93" s="371"/>
      <c r="E93" s="371">
        <f t="shared" si="30"/>
        <v>600000</v>
      </c>
      <c r="F93" s="371"/>
      <c r="G93" s="371"/>
      <c r="H93" s="371"/>
      <c r="I93" s="371"/>
      <c r="J93" s="371"/>
      <c r="K93" s="371"/>
      <c r="L93" s="371"/>
      <c r="M93" s="371"/>
      <c r="N93" s="371"/>
      <c r="O93" s="371"/>
      <c r="P93" s="371"/>
      <c r="Q93" s="371"/>
      <c r="R93" s="371">
        <f t="shared" si="32"/>
        <v>600000</v>
      </c>
      <c r="S93" s="371">
        <f t="shared" si="34"/>
        <v>600000</v>
      </c>
      <c r="T93" s="371"/>
      <c r="U93" s="367"/>
    </row>
    <row r="94" spans="1:21" s="368" customFormat="1">
      <c r="A94" s="376" t="s">
        <v>2518</v>
      </c>
      <c r="B94" s="370">
        <f>SUM(C94+D94)</f>
        <v>85000</v>
      </c>
      <c r="C94" s="371">
        <v>85000</v>
      </c>
      <c r="D94" s="371"/>
      <c r="E94" s="371">
        <f t="shared" si="30"/>
        <v>85000</v>
      </c>
      <c r="F94" s="371"/>
      <c r="G94" s="371"/>
      <c r="H94" s="371"/>
      <c r="I94" s="371"/>
      <c r="J94" s="371"/>
      <c r="K94" s="371"/>
      <c r="L94" s="371"/>
      <c r="M94" s="371"/>
      <c r="N94" s="371"/>
      <c r="O94" s="371"/>
      <c r="P94" s="371"/>
      <c r="Q94" s="371"/>
      <c r="R94" s="371">
        <f>SUM(E94:Q94)</f>
        <v>85000</v>
      </c>
      <c r="S94" s="371">
        <f t="shared" si="34"/>
        <v>85000</v>
      </c>
      <c r="T94" s="371"/>
      <c r="U94" s="367"/>
    </row>
    <row r="95" spans="1:21" s="368" customFormat="1">
      <c r="A95" s="373" t="s">
        <v>579</v>
      </c>
      <c r="B95" s="370">
        <f>SUM(C95:D95)</f>
        <v>2309560</v>
      </c>
      <c r="C95" s="370">
        <f t="shared" ref="C95:R95" si="35">SUM(C82:C94)</f>
        <v>2309560</v>
      </c>
      <c r="D95" s="370">
        <f t="shared" si="35"/>
        <v>0</v>
      </c>
      <c r="E95" s="370">
        <f t="shared" si="35"/>
        <v>1847582</v>
      </c>
      <c r="F95" s="370">
        <f t="shared" si="35"/>
        <v>0</v>
      </c>
      <c r="G95" s="370">
        <f t="shared" si="35"/>
        <v>0</v>
      </c>
      <c r="H95" s="370">
        <f t="shared" si="35"/>
        <v>0</v>
      </c>
      <c r="I95" s="370">
        <f t="shared" si="35"/>
        <v>461978</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2309560</v>
      </c>
      <c r="S95" s="374">
        <f>SUM(S83:S86,S88:S94)</f>
        <v>1620202</v>
      </c>
      <c r="T95" s="370">
        <f>SUM(T83:T86,T88:T94)</f>
        <v>0</v>
      </c>
      <c r="U95" s="367"/>
    </row>
    <row r="96" spans="1:21" s="368" customFormat="1">
      <c r="A96" s="373" t="s">
        <v>580</v>
      </c>
      <c r="B96" s="370">
        <f>SUM(C96:D96)</f>
        <v>39474128</v>
      </c>
      <c r="C96" s="370">
        <f t="shared" ref="C96:R96" si="36">SUM(C62+C69+C76+C80+C95)</f>
        <v>39474128</v>
      </c>
      <c r="D96" s="370">
        <f t="shared" si="36"/>
        <v>0</v>
      </c>
      <c r="E96" s="370">
        <f t="shared" si="36"/>
        <v>27172050</v>
      </c>
      <c r="F96" s="370">
        <f t="shared" si="36"/>
        <v>4056000</v>
      </c>
      <c r="G96" s="370">
        <f t="shared" si="36"/>
        <v>5000000</v>
      </c>
      <c r="H96" s="370">
        <f t="shared" si="36"/>
        <v>2000000</v>
      </c>
      <c r="I96" s="370">
        <f t="shared" si="36"/>
        <v>461978</v>
      </c>
      <c r="J96" s="370">
        <f t="shared" si="36"/>
        <v>784000</v>
      </c>
      <c r="K96" s="370">
        <f t="shared" si="36"/>
        <v>100</v>
      </c>
      <c r="L96" s="370">
        <f t="shared" si="36"/>
        <v>0</v>
      </c>
      <c r="M96" s="370">
        <f t="shared" si="36"/>
        <v>0</v>
      </c>
      <c r="N96" s="370">
        <f t="shared" si="36"/>
        <v>0</v>
      </c>
      <c r="O96" s="370">
        <f t="shared" si="36"/>
        <v>0</v>
      </c>
      <c r="P96" s="370">
        <f t="shared" si="36"/>
        <v>0</v>
      </c>
      <c r="Q96" s="370">
        <f t="shared" si="36"/>
        <v>0</v>
      </c>
      <c r="R96" s="370">
        <f t="shared" si="36"/>
        <v>39474128</v>
      </c>
      <c r="S96" s="374">
        <f>SUM(+S62+S69+S80+S95)</f>
        <v>35053133</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C98-SUM(F98:K98)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7">SUM(C98:C102)</f>
        <v>2200000</v>
      </c>
      <c r="D103" s="370">
        <f t="shared" si="37"/>
        <v>0</v>
      </c>
      <c r="E103" s="370">
        <f t="shared" si="37"/>
        <v>2200000</v>
      </c>
      <c r="F103" s="370">
        <f t="shared" si="37"/>
        <v>0</v>
      </c>
      <c r="G103" s="370">
        <f t="shared" si="37"/>
        <v>0</v>
      </c>
      <c r="H103" s="370">
        <f t="shared" si="37"/>
        <v>0</v>
      </c>
      <c r="I103" s="370">
        <f t="shared" si="37"/>
        <v>0</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c r="A104" s="373" t="s">
        <v>1251</v>
      </c>
      <c r="B104" s="374">
        <f>SUM(C104:D104)</f>
        <v>41674128</v>
      </c>
      <c r="C104" s="374">
        <f t="shared" ref="C104:R104" si="38">SUM(C96+C103)</f>
        <v>41674128</v>
      </c>
      <c r="D104" s="374">
        <f t="shared" si="38"/>
        <v>0</v>
      </c>
      <c r="E104" s="374">
        <f t="shared" si="38"/>
        <v>29372050</v>
      </c>
      <c r="F104" s="374">
        <f t="shared" si="38"/>
        <v>4056000</v>
      </c>
      <c r="G104" s="374">
        <f t="shared" si="38"/>
        <v>5000000</v>
      </c>
      <c r="H104" s="374">
        <f t="shared" si="38"/>
        <v>2000000</v>
      </c>
      <c r="I104" s="374">
        <f t="shared" si="38"/>
        <v>461978</v>
      </c>
      <c r="J104" s="374">
        <f t="shared" si="38"/>
        <v>784000</v>
      </c>
      <c r="K104" s="374">
        <f t="shared" si="38"/>
        <v>100</v>
      </c>
      <c r="L104" s="374">
        <f t="shared" si="38"/>
        <v>0</v>
      </c>
      <c r="M104" s="374">
        <f t="shared" si="38"/>
        <v>0</v>
      </c>
      <c r="N104" s="374">
        <f t="shared" si="38"/>
        <v>0</v>
      </c>
      <c r="O104" s="374">
        <f t="shared" si="38"/>
        <v>0</v>
      </c>
      <c r="P104" s="374">
        <f t="shared" si="38"/>
        <v>0</v>
      </c>
      <c r="Q104" s="374">
        <f t="shared" si="38"/>
        <v>0</v>
      </c>
      <c r="R104" s="370">
        <f t="shared" si="38"/>
        <v>41674128</v>
      </c>
      <c r="S104" s="374">
        <f>S96+S103</f>
        <v>37253133</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37253133</v>
      </c>
      <c r="T106" s="388">
        <f>T104+T105</f>
        <v>0</v>
      </c>
      <c r="U106" s="386"/>
    </row>
    <row r="107" spans="1:21" s="389" customFormat="1">
      <c r="A107" s="387" t="s">
        <v>1195</v>
      </c>
      <c r="B107" s="382"/>
      <c r="C107" s="382"/>
      <c r="D107" s="382"/>
      <c r="E107" s="632">
        <f>Application!AO645</f>
        <v>29372050</v>
      </c>
      <c r="F107" s="632">
        <f>Application!AO632</f>
        <v>4056000</v>
      </c>
      <c r="G107" s="632">
        <f>Application!AO633</f>
        <v>5000000</v>
      </c>
      <c r="H107" s="632">
        <f>Application!AO634</f>
        <v>2000000</v>
      </c>
      <c r="I107" s="632">
        <f>Application!AO635</f>
        <v>461978</v>
      </c>
      <c r="J107" s="632">
        <f>Application!AO636</f>
        <v>784000</v>
      </c>
      <c r="K107" s="632">
        <f>Application!AO637</f>
        <v>100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7" t="s">
        <v>1396</v>
      </c>
      <c r="E122" s="2207"/>
      <c r="F122" s="2207"/>
      <c r="U122" s="386"/>
    </row>
    <row r="123" spans="1:21" s="383" customFormat="1">
      <c r="A123" s="383" t="s">
        <v>1397</v>
      </c>
      <c r="B123" s="844"/>
      <c r="D123" s="2210" t="s">
        <v>1424</v>
      </c>
      <c r="E123" s="2211"/>
      <c r="F123" s="2211"/>
      <c r="G123" s="2211"/>
      <c r="H123" s="2211"/>
      <c r="I123" s="2211"/>
      <c r="J123" s="2211"/>
      <c r="K123" s="2211"/>
      <c r="L123" s="2211"/>
      <c r="M123" s="2211"/>
      <c r="N123" s="2211"/>
      <c r="O123" s="2211"/>
      <c r="P123" s="2211"/>
      <c r="Q123" s="2211"/>
      <c r="R123" s="2211"/>
      <c r="S123" s="2211"/>
      <c r="U123" s="386"/>
    </row>
    <row r="124" spans="1:21" s="383" customFormat="1" ht="12.75">
      <c r="A124" s="847" t="s">
        <v>1398</v>
      </c>
      <c r="B124" s="844"/>
      <c r="C124" s="847"/>
      <c r="D124" s="2211"/>
      <c r="E124" s="2211"/>
      <c r="F124" s="2211"/>
      <c r="G124" s="2211"/>
      <c r="H124" s="2211"/>
      <c r="I124" s="2211"/>
      <c r="J124" s="2211"/>
      <c r="K124" s="2211"/>
      <c r="L124" s="2211"/>
      <c r="M124" s="2211"/>
      <c r="N124" s="2211"/>
      <c r="O124" s="2211"/>
      <c r="P124" s="2211"/>
      <c r="Q124" s="2211"/>
      <c r="R124" s="2211"/>
      <c r="S124" s="2211"/>
      <c r="U124" s="386"/>
    </row>
    <row r="125" spans="1:21" s="383" customFormat="1" ht="12.75">
      <c r="A125" s="847" t="s">
        <v>1399</v>
      </c>
      <c r="B125" s="844"/>
      <c r="C125" s="847"/>
      <c r="D125" s="2211"/>
      <c r="E125" s="2211"/>
      <c r="F125" s="2211"/>
      <c r="G125" s="2211"/>
      <c r="H125" s="2211"/>
      <c r="I125" s="2211"/>
      <c r="J125" s="2211"/>
      <c r="K125" s="2211"/>
      <c r="L125" s="2211"/>
      <c r="M125" s="2211"/>
      <c r="N125" s="2211"/>
      <c r="O125" s="2211"/>
      <c r="P125" s="2211"/>
      <c r="Q125" s="2211"/>
      <c r="R125" s="2211"/>
      <c r="S125" s="2211"/>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4"/>
      <c r="E128" s="2204"/>
      <c r="F128" s="2204"/>
      <c r="G128" s="2204"/>
      <c r="H128" s="2204"/>
      <c r="I128" s="847"/>
      <c r="J128" s="2205">
        <v>44743</v>
      </c>
      <c r="K128" s="2205"/>
      <c r="L128" s="847"/>
      <c r="M128" s="847"/>
      <c r="N128" s="847"/>
      <c r="O128" s="847"/>
      <c r="P128" s="847"/>
      <c r="Q128" s="847"/>
      <c r="R128" s="847"/>
      <c r="S128" s="847"/>
      <c r="U128" s="386"/>
    </row>
    <row r="129" spans="1:21" s="383" customFormat="1" ht="12.75">
      <c r="A129" s="847" t="s">
        <v>545</v>
      </c>
      <c r="B129" s="844"/>
      <c r="C129" s="847"/>
      <c r="D129" s="2206" t="s">
        <v>1403</v>
      </c>
      <c r="E129" s="2206"/>
      <c r="F129" s="2206"/>
      <c r="G129" s="2206"/>
      <c r="H129" s="2206"/>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998" t="s">
        <v>2340</v>
      </c>
      <c r="E131" s="1851"/>
      <c r="F131" s="1851"/>
      <c r="G131" s="1851"/>
      <c r="H131" s="1851"/>
      <c r="I131" s="847"/>
      <c r="J131" s="1998" t="s">
        <v>2341</v>
      </c>
      <c r="K131" s="1851"/>
      <c r="L131" s="1851"/>
      <c r="M131" s="1851"/>
      <c r="N131" s="847"/>
      <c r="O131" s="847"/>
      <c r="P131" s="847"/>
      <c r="Q131" s="847"/>
      <c r="R131" s="847"/>
      <c r="S131" s="847"/>
      <c r="U131" s="386"/>
    </row>
    <row r="132" spans="1:21" s="383" customFormat="1" ht="12.75">
      <c r="A132" s="849"/>
      <c r="B132" s="847"/>
      <c r="C132" s="847"/>
      <c r="D132" s="2212" t="s">
        <v>1406</v>
      </c>
      <c r="E132" s="2212"/>
      <c r="F132" s="2212"/>
      <c r="G132" s="2212"/>
      <c r="H132" s="2212"/>
      <c r="I132" s="847"/>
      <c r="J132" s="2212" t="s">
        <v>1407</v>
      </c>
      <c r="K132" s="2212"/>
      <c r="L132" s="2212"/>
      <c r="M132" s="2212"/>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3"/>
      <c r="B138" s="2214"/>
      <c r="C138" s="2214"/>
      <c r="D138" s="547"/>
      <c r="E138" s="2205"/>
      <c r="F138" s="2205"/>
      <c r="G138" s="847"/>
      <c r="H138" s="847"/>
      <c r="I138" s="847"/>
      <c r="J138" s="847"/>
      <c r="K138" s="847"/>
      <c r="L138" s="847"/>
      <c r="M138" s="847"/>
      <c r="N138" s="847"/>
      <c r="O138" s="847"/>
      <c r="P138" s="847"/>
      <c r="Q138" s="847"/>
      <c r="R138" s="847"/>
      <c r="S138" s="847"/>
    </row>
    <row r="139" spans="1:21" ht="12" customHeight="1">
      <c r="A139" s="2208" t="s">
        <v>1410</v>
      </c>
      <c r="B139" s="2209"/>
      <c r="C139" s="2209"/>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33" stopIfTrue="1">
      <formula>T9&gt;C9</formula>
    </cfRule>
  </conditionalFormatting>
  <conditionalFormatting sqref="T10">
    <cfRule type="expression" dxfId="120" priority="232" stopIfTrue="1">
      <formula>(T10+S10)&gt;C10</formula>
    </cfRule>
  </conditionalFormatting>
  <conditionalFormatting sqref="R8">
    <cfRule type="cellIs" dxfId="119" priority="212" stopIfTrue="1" operator="notEqual">
      <formula>$B8</formula>
    </cfRule>
    <cfRule type="cellIs" priority="215" stopIfTrue="1" operator="notEqual">
      <formula>$B8</formula>
    </cfRule>
  </conditionalFormatting>
  <conditionalFormatting sqref="R4:R7 R45:R52 R56:R60 R82:R94 R98:R102">
    <cfRule type="cellIs" dxfId="118" priority="214" stopIfTrue="1" operator="notEqual">
      <formula>$B4</formula>
    </cfRule>
  </conditionalFormatting>
  <conditionalFormatting sqref="R9:R10">
    <cfRule type="cellIs" dxfId="117" priority="213" stopIfTrue="1" operator="notEqual">
      <formula>$B9</formula>
    </cfRule>
  </conditionalFormatting>
  <conditionalFormatting sqref="R11:R12">
    <cfRule type="cellIs" dxfId="116" priority="210" stopIfTrue="1" operator="notEqual">
      <formula>$B11</formula>
    </cfRule>
    <cfRule type="cellIs" priority="211" stopIfTrue="1" operator="notEqual">
      <formula>$B11</formula>
    </cfRule>
  </conditionalFormatting>
  <conditionalFormatting sqref="R13:R15">
    <cfRule type="cellIs" dxfId="115" priority="209" stopIfTrue="1" operator="notEqual">
      <formula>$B13</formula>
    </cfRule>
  </conditionalFormatting>
  <conditionalFormatting sqref="R26">
    <cfRule type="cellIs" dxfId="114" priority="207" stopIfTrue="1" operator="notEqual">
      <formula>$B26</formula>
    </cfRule>
    <cfRule type="cellIs" priority="208" stopIfTrue="1" operator="notEqual">
      <formula>$B26</formula>
    </cfRule>
  </conditionalFormatting>
  <conditionalFormatting sqref="R17:R25">
    <cfRule type="cellIs" dxfId="113" priority="206" stopIfTrue="1" operator="notEqual">
      <formula>$B17</formula>
    </cfRule>
  </conditionalFormatting>
  <conditionalFormatting sqref="R27">
    <cfRule type="cellIs" dxfId="112" priority="205" stopIfTrue="1" operator="notEqual">
      <formula>$B27</formula>
    </cfRule>
  </conditionalFormatting>
  <conditionalFormatting sqref="R38">
    <cfRule type="cellIs" dxfId="111" priority="203" stopIfTrue="1" operator="notEqual">
      <formula>$B38</formula>
    </cfRule>
    <cfRule type="cellIs" priority="204" stopIfTrue="1" operator="notEqual">
      <formula>$B38</formula>
    </cfRule>
  </conditionalFormatting>
  <conditionalFormatting sqref="R29:R37">
    <cfRule type="cellIs" dxfId="110" priority="202" stopIfTrue="1" operator="notEqual">
      <formula>$B29</formula>
    </cfRule>
  </conditionalFormatting>
  <conditionalFormatting sqref="R42">
    <cfRule type="cellIs" dxfId="109" priority="200" stopIfTrue="1" operator="notEqual">
      <formula>$B42</formula>
    </cfRule>
    <cfRule type="cellIs" priority="201" stopIfTrue="1" operator="notEqual">
      <formula>$B42</formula>
    </cfRule>
  </conditionalFormatting>
  <conditionalFormatting sqref="R40:R41">
    <cfRule type="cellIs" dxfId="108" priority="199" stopIfTrue="1" operator="notEqual">
      <formula>$B40</formula>
    </cfRule>
  </conditionalFormatting>
  <conditionalFormatting sqref="R43">
    <cfRule type="cellIs" dxfId="107" priority="198" stopIfTrue="1" operator="notEqual">
      <formula>$B43</formula>
    </cfRule>
  </conditionalFormatting>
  <conditionalFormatting sqref="R53">
    <cfRule type="cellIs" dxfId="106" priority="195" stopIfTrue="1" operator="notEqual">
      <formula>$B53</formula>
    </cfRule>
    <cfRule type="cellIs" priority="196" stopIfTrue="1" operator="notEqual">
      <formula>$B53</formula>
    </cfRule>
  </conditionalFormatting>
  <conditionalFormatting sqref="R55">
    <cfRule type="cellIs" dxfId="105" priority="193" stopIfTrue="1" operator="notEqual">
      <formula>$B55</formula>
    </cfRule>
  </conditionalFormatting>
  <conditionalFormatting sqref="R61:R62">
    <cfRule type="cellIs" dxfId="104" priority="191" stopIfTrue="1" operator="notEqual">
      <formula>$B61</formula>
    </cfRule>
    <cfRule type="cellIs" priority="192" stopIfTrue="1" operator="notEqual">
      <formula>$B61</formula>
    </cfRule>
  </conditionalFormatting>
  <conditionalFormatting sqref="R64:R68">
    <cfRule type="cellIs" dxfId="103" priority="190" stopIfTrue="1" operator="notEqual">
      <formula>$B64</formula>
    </cfRule>
  </conditionalFormatting>
  <conditionalFormatting sqref="R69">
    <cfRule type="cellIs" dxfId="102" priority="188" stopIfTrue="1" operator="notEqual">
      <formula>$B69</formula>
    </cfRule>
    <cfRule type="cellIs" priority="189" stopIfTrue="1" operator="notEqual">
      <formula>$B69</formula>
    </cfRule>
  </conditionalFormatting>
  <conditionalFormatting sqref="R71:R75">
    <cfRule type="cellIs" dxfId="101" priority="187" stopIfTrue="1" operator="notEqual">
      <formula>$B71</formula>
    </cfRule>
  </conditionalFormatting>
  <conditionalFormatting sqref="R76">
    <cfRule type="cellIs" dxfId="100" priority="185" stopIfTrue="1" operator="notEqual">
      <formula>$B76</formula>
    </cfRule>
    <cfRule type="cellIs" priority="186" stopIfTrue="1" operator="notEqual">
      <formula>$B76</formula>
    </cfRule>
  </conditionalFormatting>
  <conditionalFormatting sqref="R78:R79">
    <cfRule type="cellIs" dxfId="99" priority="184" stopIfTrue="1" operator="notEqual">
      <formula>$B78</formula>
    </cfRule>
  </conditionalFormatting>
  <conditionalFormatting sqref="R95:R96">
    <cfRule type="cellIs" dxfId="98" priority="181" stopIfTrue="1" operator="notEqual">
      <formula>$B95</formula>
    </cfRule>
    <cfRule type="cellIs" priority="182" stopIfTrue="1" operator="notEqual">
      <formula>$B95</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3">
    <cfRule type="expression" dxfId="95" priority="70" stopIfTrue="1">
      <formula>(S43+T43)&gt;C43</formula>
    </cfRule>
  </conditionalFormatting>
  <conditionalFormatting sqref="S10">
    <cfRule type="expression" dxfId="94" priority="113" stopIfTrue="1">
      <formula>(S10+T10)&gt;C10</formula>
    </cfRule>
  </conditionalFormatting>
  <conditionalFormatting sqref="S29:S37">
    <cfRule type="expression" dxfId="93" priority="90" stopIfTrue="1">
      <formula>(S29+T29)&gt;C29</formula>
    </cfRule>
  </conditionalFormatting>
  <conditionalFormatting sqref="S23:S24">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T24">
    <cfRule type="expression" dxfId="83" priority="104" stopIfTrue="1">
      <formula>(T23+S23)&gt;C23</formula>
    </cfRule>
  </conditionalFormatting>
  <conditionalFormatting sqref="T25">
    <cfRule type="expression" dxfId="82" priority="103" stopIfTrue="1">
      <formula>(T25+S25)&gt;C25</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5">
    <cfRule type="expression" dxfId="73" priority="93" stopIfTrue="1">
      <formula>(S25+T25)&gt;C25</formula>
    </cfRule>
  </conditionalFormatting>
  <conditionalFormatting sqref="S27">
    <cfRule type="expression" dxfId="72" priority="92" stopIfTrue="1">
      <formula>(S27+T27)&gt;C27</formula>
    </cfRule>
  </conditionalFormatting>
  <conditionalFormatting sqref="T27">
    <cfRule type="expression" dxfId="71" priority="91" stopIfTrue="1">
      <formula>(T27+S27)&gt;C27</formula>
    </cfRule>
  </conditionalFormatting>
  <conditionalFormatting sqref="T29">
    <cfRule type="expression" dxfId="70" priority="82" stopIfTrue="1">
      <formula>(T29+S29)&gt;C29</formula>
    </cfRule>
  </conditionalFormatting>
  <conditionalFormatting sqref="T30">
    <cfRule type="expression" dxfId="69" priority="81" stopIfTrue="1">
      <formula>(T30+S30)&gt;C30</formula>
    </cfRule>
  </conditionalFormatting>
  <conditionalFormatting sqref="T31">
    <cfRule type="expression" dxfId="68" priority="80" stopIfTrue="1">
      <formula>(T31+S31)&gt;C31</formula>
    </cfRule>
  </conditionalFormatting>
  <conditionalFormatting sqref="T32">
    <cfRule type="expression" dxfId="67" priority="79" stopIfTrue="1">
      <formula>(T32+S32)&gt;C32</formula>
    </cfRule>
  </conditionalFormatting>
  <conditionalFormatting sqref="T33">
    <cfRule type="expression" dxfId="66" priority="78" stopIfTrue="1">
      <formula>(T33+S33)&gt;C33</formula>
    </cfRule>
  </conditionalFormatting>
  <conditionalFormatting sqref="T34">
    <cfRule type="expression" dxfId="65" priority="77" stopIfTrue="1">
      <formula>(T34+S34)&gt;C34</formula>
    </cfRule>
  </conditionalFormatting>
  <conditionalFormatting sqref="T35:T36">
    <cfRule type="expression" dxfId="64" priority="76" stopIfTrue="1">
      <formula>(T35+S35)&gt;C35</formula>
    </cfRule>
  </conditionalFormatting>
  <conditionalFormatting sqref="T37">
    <cfRule type="expression" dxfId="63" priority="75" stopIfTrue="1">
      <formula>(T37+S37)&gt;C37</formula>
    </cfRule>
  </conditionalFormatting>
  <conditionalFormatting sqref="T40">
    <cfRule type="expression" dxfId="62" priority="74" stopIfTrue="1">
      <formula>(T40+S40)&gt;C40</formula>
    </cfRule>
  </conditionalFormatting>
  <conditionalFormatting sqref="T41">
    <cfRule type="expression" dxfId="61" priority="73" stopIfTrue="1">
      <formula>(T41+S41)&gt;C41</formula>
    </cfRule>
  </conditionalFormatting>
  <conditionalFormatting sqref="S40">
    <cfRule type="expression" dxfId="60" priority="72" stopIfTrue="1">
      <formula>(S40+T40)&gt;C40</formula>
    </cfRule>
  </conditionalFormatting>
  <conditionalFormatting sqref="S41">
    <cfRule type="expression" dxfId="59" priority="71" stopIfTrue="1">
      <formula>(S41+T41)&gt;C41</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
    <cfRule type="expression" dxfId="56" priority="67" stopIfTrue="1">
      <formula>(S46+T46)&gt;C46</formula>
    </cfRule>
  </conditionalFormatting>
  <conditionalFormatting sqref="S47">
    <cfRule type="expression" dxfId="55" priority="66" stopIfTrue="1">
      <formula>(S47+T47)&gt;C47</formula>
    </cfRule>
  </conditionalFormatting>
  <conditionalFormatting sqref="S48">
    <cfRule type="expression" dxfId="54" priority="65" stopIfTrue="1">
      <formula>(S48+T48)&gt;C48</formula>
    </cfRule>
  </conditionalFormatting>
  <conditionalFormatting sqref="S49:S52">
    <cfRule type="expression" dxfId="53" priority="64" stopIfTrue="1">
      <formula>(S49+T49)&gt;C49</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S79">
    <cfRule type="expression" dxfId="38" priority="44" stopIfTrue="1">
      <formula>(S78+T78)&gt;C78</formula>
    </cfRule>
  </conditionalFormatting>
  <conditionalFormatting sqref="S83:S86">
    <cfRule type="expression" dxfId="37" priority="42" stopIfTrue="1">
      <formula>(S83+T83)&gt;C83</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
    <cfRule type="expression" dxfId="30" priority="32" stopIfTrue="1">
      <formula>(S90+T90)&gt;C90</formula>
    </cfRule>
  </conditionalFormatting>
  <conditionalFormatting sqref="S91:S94">
    <cfRule type="expression" dxfId="29" priority="31" stopIfTrue="1">
      <formula>(S91+T91)&gt;C91</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5" zoomScale="140" zoomScaleNormal="140" workbookViewId="0">
      <selection activeCell="E71" sqref="E71:Z7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4" t="s">
        <v>1912</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4" t="str">
        <f>IF(T25=100%,'Sources and Basis Breakdown'!G2,'Sources and Basis Breakdown'!F2)</f>
        <v>70% PVC for New Const/
Rehabilitation
NON-DDA/
NON-QCT Building(s)</v>
      </c>
      <c r="U7" s="2234"/>
      <c r="V7" s="2234"/>
      <c r="W7" s="2234"/>
      <c r="X7" s="2234"/>
      <c r="Y7" s="2234" t="str">
        <f>IF(T25=100%," ",'Sources and Basis Breakdown'!G2)</f>
        <v xml:space="preserve"> </v>
      </c>
      <c r="Z7" s="2234"/>
      <c r="AA7" s="2234"/>
      <c r="AB7" s="2234"/>
      <c r="AC7" s="2234"/>
      <c r="AD7" s="2234" t="str">
        <f>IF(T25=100%,'Sources and Basis Breakdown'!J2,'Sources and Basis Breakdown'!I2)</f>
        <v>30% PVC for Acquisition
NON-DDA/
NON-QCT Building(s)</v>
      </c>
      <c r="AE7" s="2234"/>
      <c r="AF7" s="2234"/>
      <c r="AG7" s="2234"/>
      <c r="AH7" s="2234"/>
      <c r="AI7" s="2234" t="str">
        <f>IF(T25=100%," ",'Sources and Basis Breakdown'!J2)</f>
        <v xml:space="preserve"> </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563</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37253133</v>
      </c>
      <c r="U11" s="2259"/>
      <c r="V11" s="2259"/>
      <c r="W11" s="2259"/>
      <c r="X11" s="2259"/>
      <c r="Y11" s="2258">
        <f>IF(Y7=" ",0,IF('Sources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IF(AI7=" ",0,IF('Sources and Basis Breakdown'!I105+'Sources and Basis Breakdown'!J105='Sources and Basis Breakdown'!H105,'Sources and Basis Breakdown'!J105,0))</f>
        <v>0</v>
      </c>
      <c r="AJ11" s="2259"/>
      <c r="AK11" s="2259"/>
      <c r="AL11" s="2259"/>
      <c r="AM11" s="2259"/>
    </row>
    <row r="12" spans="1:40" ht="12.75">
      <c r="B12" s="2264" t="s">
        <v>493</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1876</v>
      </c>
      <c r="D13" s="2268"/>
      <c r="E13" s="2268"/>
      <c r="F13" s="2268"/>
      <c r="G13" s="2268"/>
      <c r="H13" s="2268"/>
      <c r="I13" s="2268"/>
      <c r="J13" s="2268"/>
      <c r="K13" s="2268"/>
      <c r="L13" s="2268"/>
      <c r="M13" s="2268"/>
      <c r="N13" s="2268"/>
      <c r="O13" s="2268"/>
      <c r="P13" s="2268"/>
      <c r="Q13" s="2268"/>
      <c r="R13" s="2268"/>
      <c r="S13" s="2269"/>
      <c r="T13" s="2260"/>
      <c r="U13" s="2257"/>
      <c r="V13" s="2257"/>
      <c r="W13" s="2257"/>
      <c r="X13" s="2257"/>
      <c r="Y13" s="2260"/>
      <c r="Z13" s="2257"/>
      <c r="AA13" s="2257"/>
      <c r="AB13" s="2257"/>
      <c r="AC13" s="2257"/>
      <c r="AD13" s="2257"/>
      <c r="AE13" s="2257"/>
      <c r="AF13" s="2257"/>
      <c r="AG13" s="2257"/>
      <c r="AH13" s="2257"/>
      <c r="AI13" s="2257"/>
      <c r="AJ13" s="2257"/>
      <c r="AK13" s="2257"/>
      <c r="AL13" s="2257"/>
      <c r="AM13" s="2257"/>
    </row>
    <row r="14" spans="1:40" ht="12.75">
      <c r="B14" s="11"/>
      <c r="C14" s="2268" t="s">
        <v>833</v>
      </c>
      <c r="D14" s="2268"/>
      <c r="E14" s="2268"/>
      <c r="F14" s="2268"/>
      <c r="G14" s="2268"/>
      <c r="H14" s="2268"/>
      <c r="I14" s="2268"/>
      <c r="J14" s="2268"/>
      <c r="K14" s="2268"/>
      <c r="L14" s="2268"/>
      <c r="M14" s="2268"/>
      <c r="N14" s="2268"/>
      <c r="O14" s="2268"/>
      <c r="P14" s="2268"/>
      <c r="Q14" s="2268"/>
      <c r="R14" s="2268"/>
      <c r="S14" s="2269"/>
      <c r="T14" s="1723"/>
      <c r="U14" s="1726"/>
      <c r="V14" s="1726"/>
      <c r="W14" s="1726"/>
      <c r="X14" s="1726"/>
      <c r="Y14" s="1723"/>
      <c r="Z14" s="1726"/>
      <c r="AA14" s="1726"/>
      <c r="AB14" s="1726"/>
      <c r="AC14" s="1726"/>
      <c r="AD14" s="1726"/>
      <c r="AE14" s="1726"/>
      <c r="AF14" s="1726"/>
      <c r="AG14" s="1726"/>
      <c r="AH14" s="1726"/>
      <c r="AI14" s="1726"/>
      <c r="AJ14" s="1726"/>
      <c r="AK14" s="1726"/>
      <c r="AL14" s="1726"/>
      <c r="AM14" s="1726"/>
    </row>
    <row r="15" spans="1:40" ht="12.75">
      <c r="B15" s="11"/>
      <c r="C15" s="2268" t="s">
        <v>834</v>
      </c>
      <c r="D15" s="2268"/>
      <c r="E15" s="2268"/>
      <c r="F15" s="2268"/>
      <c r="G15" s="2268"/>
      <c r="H15" s="2268"/>
      <c r="I15" s="2268"/>
      <c r="J15" s="2268"/>
      <c r="K15" s="2268"/>
      <c r="L15" s="2268"/>
      <c r="M15" s="2268"/>
      <c r="N15" s="2268"/>
      <c r="O15" s="2268"/>
      <c r="P15" s="2268"/>
      <c r="Q15" s="2268"/>
      <c r="R15" s="2268"/>
      <c r="S15" s="2269"/>
      <c r="T15" s="1723"/>
      <c r="U15" s="1726"/>
      <c r="V15" s="1726"/>
      <c r="W15" s="1726"/>
      <c r="X15" s="1726"/>
      <c r="Y15" s="1723"/>
      <c r="Z15" s="1726"/>
      <c r="AA15" s="1726"/>
      <c r="AB15" s="1726"/>
      <c r="AC15" s="1726"/>
      <c r="AD15" s="1726"/>
      <c r="AE15" s="1726"/>
      <c r="AF15" s="1726"/>
      <c r="AG15" s="1726"/>
      <c r="AH15" s="1726"/>
      <c r="AI15" s="1726"/>
      <c r="AJ15" s="1726"/>
      <c r="AK15" s="1726"/>
      <c r="AL15" s="1726"/>
      <c r="AM15" s="1726"/>
    </row>
    <row r="16" spans="1:40" ht="12.75">
      <c r="B16" s="11"/>
      <c r="C16" s="2267" t="s">
        <v>1096</v>
      </c>
      <c r="D16" s="2267"/>
      <c r="E16" s="2267"/>
      <c r="F16" s="2267"/>
      <c r="G16" s="2267"/>
      <c r="H16" s="2267"/>
      <c r="I16" s="2267"/>
      <c r="J16" s="2267"/>
      <c r="K16" s="2267"/>
      <c r="L16" s="2267"/>
      <c r="M16" s="2267"/>
      <c r="N16" s="2267"/>
      <c r="O16" s="2267"/>
      <c r="P16" s="2267"/>
      <c r="Q16" s="2267"/>
      <c r="R16" s="2267"/>
      <c r="S16" s="2270"/>
      <c r="T16" s="1723"/>
      <c r="U16" s="1726"/>
      <c r="V16" s="1726"/>
      <c r="W16" s="1726"/>
      <c r="X16" s="1726"/>
      <c r="Y16" s="1723"/>
      <c r="Z16" s="1726"/>
      <c r="AA16" s="1726"/>
      <c r="AB16" s="1726"/>
      <c r="AC16" s="1726"/>
      <c r="AD16" s="1726"/>
      <c r="AE16" s="1726"/>
      <c r="AF16" s="1726"/>
      <c r="AG16" s="1726"/>
      <c r="AH16" s="1726"/>
      <c r="AI16" s="1726"/>
      <c r="AJ16" s="1726"/>
      <c r="AK16" s="1726"/>
      <c r="AL16" s="1726"/>
      <c r="AM16" s="1726"/>
    </row>
    <row r="17" spans="1:39" ht="12.75">
      <c r="B17" s="11"/>
      <c r="C17" s="2268" t="s">
        <v>835</v>
      </c>
      <c r="D17" s="2268"/>
      <c r="E17" s="2268"/>
      <c r="F17" s="2268"/>
      <c r="G17" s="2268"/>
      <c r="H17" s="2268"/>
      <c r="I17" s="2268"/>
      <c r="J17" s="2268"/>
      <c r="K17" s="2268"/>
      <c r="L17" s="2268"/>
      <c r="M17" s="2268"/>
      <c r="N17" s="2268"/>
      <c r="O17" s="2268"/>
      <c r="P17" s="2268"/>
      <c r="Q17" s="2268"/>
      <c r="R17" s="2268"/>
      <c r="S17" s="2269"/>
      <c r="T17" s="1723"/>
      <c r="U17" s="1726"/>
      <c r="V17" s="1726"/>
      <c r="W17" s="1726"/>
      <c r="X17" s="1726"/>
      <c r="Y17" s="1723"/>
      <c r="Z17" s="1726"/>
      <c r="AA17" s="1726"/>
      <c r="AB17" s="1726"/>
      <c r="AC17" s="1726"/>
      <c r="AD17" s="1726"/>
      <c r="AE17" s="1726"/>
      <c r="AF17" s="1726"/>
      <c r="AG17" s="1726"/>
      <c r="AH17" s="1726"/>
      <c r="AI17" s="1726"/>
      <c r="AJ17" s="1726"/>
      <c r="AK17" s="1726"/>
      <c r="AL17" s="1726"/>
      <c r="AM17" s="1726"/>
    </row>
    <row r="18" spans="1:39" ht="12.75">
      <c r="B18" s="903"/>
      <c r="C18" s="1957" t="s">
        <v>1317</v>
      </c>
      <c r="D18" s="1957"/>
      <c r="E18" s="1957"/>
      <c r="F18" s="1957"/>
      <c r="G18" s="1957"/>
      <c r="H18" s="1957"/>
      <c r="I18" s="1957"/>
      <c r="J18" s="1957"/>
      <c r="K18" s="1957"/>
      <c r="L18" s="1957"/>
      <c r="M18" s="1957"/>
      <c r="N18" s="1957"/>
      <c r="O18" s="1957"/>
      <c r="P18" s="1957"/>
      <c r="Q18" s="1957"/>
      <c r="R18" s="1957"/>
      <c r="S18" s="1958"/>
      <c r="T18" s="1721"/>
      <c r="U18" s="1722"/>
      <c r="V18" s="1722"/>
      <c r="W18" s="1722"/>
      <c r="X18" s="1723"/>
      <c r="Y18" s="1723"/>
      <c r="Z18" s="1726"/>
      <c r="AA18" s="1726"/>
      <c r="AB18" s="1726"/>
      <c r="AC18" s="1726"/>
      <c r="AD18" s="1726"/>
      <c r="AE18" s="1726"/>
      <c r="AF18" s="1726"/>
      <c r="AG18" s="1726"/>
      <c r="AH18" s="1726"/>
      <c r="AI18" s="1726"/>
      <c r="AJ18" s="1726"/>
      <c r="AK18" s="1726"/>
      <c r="AL18" s="1726"/>
      <c r="AM18" s="1726"/>
    </row>
    <row r="19" spans="1:39" ht="12.75">
      <c r="B19" s="745"/>
      <c r="C19" s="1957" t="s">
        <v>1317</v>
      </c>
      <c r="D19" s="1957"/>
      <c r="E19" s="1957"/>
      <c r="F19" s="1957"/>
      <c r="G19" s="1957"/>
      <c r="H19" s="1957"/>
      <c r="I19" s="1957"/>
      <c r="J19" s="1957"/>
      <c r="K19" s="1957"/>
      <c r="L19" s="1957"/>
      <c r="M19" s="1957"/>
      <c r="N19" s="1957"/>
      <c r="O19" s="1957"/>
      <c r="P19" s="1957"/>
      <c r="Q19" s="1957"/>
      <c r="R19" s="1957"/>
      <c r="S19" s="1958"/>
      <c r="T19" s="1723"/>
      <c r="U19" s="1726"/>
      <c r="V19" s="1726"/>
      <c r="W19" s="1726"/>
      <c r="X19" s="1726"/>
      <c r="Y19" s="1723"/>
      <c r="Z19" s="1726"/>
      <c r="AA19" s="1726"/>
      <c r="AB19" s="1726"/>
      <c r="AC19" s="1726"/>
      <c r="AD19" s="1726"/>
      <c r="AE19" s="1726"/>
      <c r="AF19" s="1726"/>
      <c r="AG19" s="1726"/>
      <c r="AH19" s="1726"/>
      <c r="AI19" s="1726"/>
      <c r="AJ19" s="1726"/>
      <c r="AK19" s="1726"/>
      <c r="AL19" s="1726"/>
      <c r="AM19" s="1726"/>
    </row>
    <row r="20" spans="1:39" ht="12.75">
      <c r="B20" s="2231" t="s">
        <v>836</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1875</v>
      </c>
      <c r="C21" s="2232"/>
      <c r="D21" s="2232"/>
      <c r="E21" s="2232"/>
      <c r="F21" s="2232"/>
      <c r="G21" s="2232"/>
      <c r="H21" s="2232"/>
      <c r="I21" s="2232"/>
      <c r="J21" s="2232"/>
      <c r="K21" s="2232"/>
      <c r="L21" s="2232"/>
      <c r="M21" s="2232"/>
      <c r="N21" s="2232"/>
      <c r="O21" s="2232"/>
      <c r="P21" s="2232"/>
      <c r="Q21" s="2232"/>
      <c r="R21" s="2232"/>
      <c r="S21" s="2233"/>
      <c r="T21" s="1723">
        <v>8772120</v>
      </c>
      <c r="U21" s="1726"/>
      <c r="V21" s="1726"/>
      <c r="W21" s="1726"/>
      <c r="X21" s="1726"/>
      <c r="Y21" s="1723"/>
      <c r="Z21" s="1726"/>
      <c r="AA21" s="1726"/>
      <c r="AB21" s="1726"/>
      <c r="AC21" s="1726"/>
      <c r="AD21" s="1726"/>
      <c r="AE21" s="1726"/>
      <c r="AF21" s="1726"/>
      <c r="AG21" s="1726"/>
      <c r="AH21" s="1726"/>
      <c r="AI21" s="1721"/>
      <c r="AJ21" s="1722"/>
      <c r="AK21" s="1722"/>
      <c r="AL21" s="1722"/>
      <c r="AM21" s="1723"/>
    </row>
    <row r="22" spans="1:39" ht="12.75">
      <c r="B22" s="2231" t="s">
        <v>837</v>
      </c>
      <c r="C22" s="2232"/>
      <c r="D22" s="2232"/>
      <c r="E22" s="2232"/>
      <c r="F22" s="2232"/>
      <c r="G22" s="2232"/>
      <c r="H22" s="2232"/>
      <c r="I22" s="2232"/>
      <c r="J22" s="2232"/>
      <c r="K22" s="2232"/>
      <c r="L22" s="2232"/>
      <c r="M22" s="2232"/>
      <c r="N22" s="2232"/>
      <c r="O22" s="2232"/>
      <c r="P22" s="2232"/>
      <c r="Q22" s="2232"/>
      <c r="R22" s="2232"/>
      <c r="S22" s="2233"/>
      <c r="T22" s="2272">
        <f>(T20+T21)*-1</f>
        <v>-8772120</v>
      </c>
      <c r="U22" s="2273"/>
      <c r="V22" s="2273"/>
      <c r="W22" s="2273"/>
      <c r="X22" s="2273"/>
      <c r="Y22" s="2272">
        <f>(Y20+Y21)*-1</f>
        <v>0</v>
      </c>
      <c r="Z22" s="2273"/>
      <c r="AA22" s="2273"/>
      <c r="AB22" s="2273"/>
      <c r="AC22" s="2273"/>
      <c r="AD22" s="2272">
        <f>(AD20+AD21)*-1</f>
        <v>0</v>
      </c>
      <c r="AE22" s="2273"/>
      <c r="AF22" s="2273"/>
      <c r="AG22" s="2273"/>
      <c r="AH22" s="2273"/>
      <c r="AI22" s="2283">
        <f>(AI20+AI21)*-1</f>
        <v>0</v>
      </c>
      <c r="AJ22" s="2284"/>
      <c r="AK22" s="2284"/>
      <c r="AL22" s="2284"/>
      <c r="AM22" s="2272"/>
    </row>
    <row r="23" spans="1:39" ht="12.75">
      <c r="A23" s="2"/>
      <c r="B23" s="2291" t="s">
        <v>2104</v>
      </c>
      <c r="C23" s="2292"/>
      <c r="D23" s="2292"/>
      <c r="E23" s="2292"/>
      <c r="F23" s="2292"/>
      <c r="G23" s="2292"/>
      <c r="H23" s="2292"/>
      <c r="I23" s="2292"/>
      <c r="J23" s="2292"/>
      <c r="K23" s="2292"/>
      <c r="L23" s="2292"/>
      <c r="M23" s="2292"/>
      <c r="N23" s="2292"/>
      <c r="O23" s="2292"/>
      <c r="P23" s="2292"/>
      <c r="Q23" s="2292"/>
      <c r="R23" s="2292"/>
      <c r="S23" s="2293"/>
      <c r="T23" s="2226">
        <f>T11+T22</f>
        <v>28481013</v>
      </c>
      <c r="U23" s="2227"/>
      <c r="V23" s="2227"/>
      <c r="W23" s="2227"/>
      <c r="X23" s="2227"/>
      <c r="Y23" s="2226">
        <f>Y11+Y22</f>
        <v>0</v>
      </c>
      <c r="Z23" s="2227"/>
      <c r="AA23" s="2227"/>
      <c r="AB23" s="2227"/>
      <c r="AC23" s="2227"/>
      <c r="AD23" s="2226">
        <f>IF(AD11=AD21,0,AD11)</f>
        <v>0</v>
      </c>
      <c r="AE23" s="2227"/>
      <c r="AF23" s="2227"/>
      <c r="AG23" s="2227"/>
      <c r="AH23" s="2227"/>
      <c r="AI23" s="2226">
        <f>IF(AI11=AI21,0,AI11)</f>
        <v>0</v>
      </c>
      <c r="AJ23" s="2227"/>
      <c r="AK23" s="2227"/>
      <c r="AL23" s="2227"/>
      <c r="AM23" s="2227"/>
    </row>
    <row r="24" spans="1:39" ht="12.75">
      <c r="B24" s="2231" t="s">
        <v>1318</v>
      </c>
      <c r="C24" s="2232"/>
      <c r="D24" s="2232"/>
      <c r="E24" s="2232"/>
      <c r="F24" s="2232"/>
      <c r="G24" s="2232"/>
      <c r="H24" s="2232"/>
      <c r="I24" s="2232"/>
      <c r="J24" s="2232"/>
      <c r="K24" s="2232"/>
      <c r="L24" s="2232"/>
      <c r="M24" s="2232"/>
      <c r="N24" s="2232"/>
      <c r="O24" s="2232"/>
      <c r="P24" s="2232"/>
      <c r="Q24" s="2232"/>
      <c r="R24" s="2232"/>
      <c r="S24" s="2233"/>
      <c r="T24" s="2294">
        <f>Application!AJ1002</f>
        <v>30723578</v>
      </c>
      <c r="U24" s="2295"/>
      <c r="V24" s="2295"/>
      <c r="W24" s="2295"/>
      <c r="X24" s="2295"/>
      <c r="Y24" s="2295"/>
      <c r="Z24" s="2295"/>
      <c r="AA24" s="2295"/>
      <c r="AB24" s="2295"/>
      <c r="AC24" s="2295"/>
      <c r="AD24" s="2295"/>
      <c r="AE24" s="2295"/>
      <c r="AF24" s="2295"/>
      <c r="AG24" s="2295"/>
      <c r="AH24" s="2295"/>
      <c r="AI24" s="2295"/>
      <c r="AJ24" s="2295"/>
      <c r="AK24" s="2295"/>
      <c r="AL24" s="2295"/>
      <c r="AM24" s="2226"/>
    </row>
    <row r="25" spans="1:39" ht="12.75">
      <c r="B25" s="2285" t="s">
        <v>2106</v>
      </c>
      <c r="C25" s="2286"/>
      <c r="D25" s="2286"/>
      <c r="E25" s="2286"/>
      <c r="F25" s="2286"/>
      <c r="G25" s="2286"/>
      <c r="H25" s="2286"/>
      <c r="I25" s="2286"/>
      <c r="J25" s="2286"/>
      <c r="K25" s="2286"/>
      <c r="L25" s="2286"/>
      <c r="M25" s="2286"/>
      <c r="N25" s="2286"/>
      <c r="O25" s="2286"/>
      <c r="P25" s="2286"/>
      <c r="Q25" s="2286"/>
      <c r="R25" s="2286"/>
      <c r="S25" s="2287"/>
      <c r="T25" s="2274">
        <f>IF(OR(AND(Application!T193="no",Application!T194="no",Application!T196="no",Application!Y211="no"),Application!T195="yes"),1,1.3)</f>
        <v>1</v>
      </c>
      <c r="U25" s="2275"/>
      <c r="V25" s="2275"/>
      <c r="W25" s="2275"/>
      <c r="X25" s="2275"/>
      <c r="Y25" s="2278">
        <v>1</v>
      </c>
      <c r="Z25" s="2279"/>
      <c r="AA25" s="2279"/>
      <c r="AB25" s="2279"/>
      <c r="AC25" s="2280"/>
      <c r="AD25" s="2278">
        <v>1</v>
      </c>
      <c r="AE25" s="2279"/>
      <c r="AF25" s="2279"/>
      <c r="AG25" s="2279"/>
      <c r="AH25" s="2280"/>
      <c r="AI25" s="2278">
        <v>1</v>
      </c>
      <c r="AJ25" s="2279"/>
      <c r="AK25" s="2279"/>
      <c r="AL25" s="2279"/>
      <c r="AM25" s="2280"/>
    </row>
    <row r="26" spans="1:39" ht="12.75">
      <c r="B26" s="2231" t="s">
        <v>839</v>
      </c>
      <c r="C26" s="2232"/>
      <c r="D26" s="2232"/>
      <c r="E26" s="2232"/>
      <c r="F26" s="2232"/>
      <c r="G26" s="2232"/>
      <c r="H26" s="2232"/>
      <c r="I26" s="2232"/>
      <c r="J26" s="2232"/>
      <c r="K26" s="2232"/>
      <c r="L26" s="2232"/>
      <c r="M26" s="2232"/>
      <c r="N26" s="2232"/>
      <c r="O26" s="2232"/>
      <c r="P26" s="2232"/>
      <c r="Q26" s="2232"/>
      <c r="R26" s="2232"/>
      <c r="S26" s="2233"/>
      <c r="T26" s="2281">
        <f>T23*T25</f>
        <v>28481013</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88" t="s">
        <v>957</v>
      </c>
      <c r="C27" s="2289"/>
      <c r="D27" s="2289"/>
      <c r="E27" s="2289"/>
      <c r="F27" s="2289"/>
      <c r="G27" s="2289"/>
      <c r="H27" s="2289"/>
      <c r="I27" s="2289"/>
      <c r="J27" s="2289"/>
      <c r="K27" s="2289"/>
      <c r="L27" s="2289"/>
      <c r="M27" s="2289"/>
      <c r="N27" s="2289"/>
      <c r="O27" s="2289"/>
      <c r="P27" s="2289"/>
      <c r="Q27" s="2289"/>
      <c r="R27" s="2289"/>
      <c r="S27" s="2290"/>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917</v>
      </c>
      <c r="C28" s="2232"/>
      <c r="D28" s="2232"/>
      <c r="E28" s="2232"/>
      <c r="F28" s="2232"/>
      <c r="G28" s="2232"/>
      <c r="H28" s="2232"/>
      <c r="I28" s="2232"/>
      <c r="J28" s="2232"/>
      <c r="K28" s="2232"/>
      <c r="L28" s="2232"/>
      <c r="M28" s="2232"/>
      <c r="N28" s="2232"/>
      <c r="O28" s="2232"/>
      <c r="P28" s="2232"/>
      <c r="Q28" s="2232"/>
      <c r="R28" s="2232"/>
      <c r="S28" s="2233"/>
      <c r="T28" s="1801">
        <f>IF(ISERROR((T26*T27)),0,(T26*T27))</f>
        <v>28481013</v>
      </c>
      <c r="U28" s="2248"/>
      <c r="V28" s="2248"/>
      <c r="W28" s="2248"/>
      <c r="X28" s="2248"/>
      <c r="Y28" s="1801">
        <f>IF(ISERROR((Y26*Y27)),0,(Y26*Y27))</f>
        <v>0</v>
      </c>
      <c r="Z28" s="2248"/>
      <c r="AA28" s="2248"/>
      <c r="AB28" s="2248"/>
      <c r="AC28" s="2248"/>
      <c r="AD28" s="1801">
        <f>IF(ISERROR((AD26*AD27)),0,(AD26*AD27))</f>
        <v>0</v>
      </c>
      <c r="AE28" s="2248"/>
      <c r="AF28" s="2248"/>
      <c r="AG28" s="2248"/>
      <c r="AH28" s="2248"/>
      <c r="AI28" s="1801">
        <f>IF(ISERROR((AI26*AI27)),0,(AI26*AI27))</f>
        <v>0</v>
      </c>
      <c r="AJ28" s="2248"/>
      <c r="AK28" s="2248"/>
      <c r="AL28" s="2248"/>
      <c r="AM28" s="2248"/>
    </row>
    <row r="29" spans="1:39" ht="12.75">
      <c r="B29" s="2231" t="s">
        <v>685</v>
      </c>
      <c r="C29" s="2232"/>
      <c r="D29" s="2232"/>
      <c r="E29" s="2232"/>
      <c r="F29" s="2232"/>
      <c r="G29" s="2232"/>
      <c r="H29" s="2232"/>
      <c r="I29" s="2232"/>
      <c r="J29" s="2232"/>
      <c r="K29" s="2232"/>
      <c r="L29" s="2232"/>
      <c r="M29" s="2232"/>
      <c r="N29" s="2232"/>
      <c r="O29" s="2232"/>
      <c r="P29" s="2232"/>
      <c r="Q29" s="2232"/>
      <c r="R29" s="2232"/>
      <c r="S29" s="2233"/>
      <c r="T29" s="2294">
        <f>T28+Y28+AD28+AI28</f>
        <v>28481013</v>
      </c>
      <c r="U29" s="2295"/>
      <c r="V29" s="2295"/>
      <c r="W29" s="2295"/>
      <c r="X29" s="2295"/>
      <c r="Y29" s="2295"/>
      <c r="Z29" s="2295"/>
      <c r="AA29" s="2295"/>
      <c r="AB29" s="2295"/>
      <c r="AC29" s="2295"/>
      <c r="AD29" s="2295"/>
      <c r="AE29" s="2295"/>
      <c r="AF29" s="2295"/>
      <c r="AG29" s="2295"/>
      <c r="AH29" s="2295"/>
      <c r="AI29" s="2295"/>
      <c r="AJ29" s="2295"/>
      <c r="AK29" s="2295"/>
      <c r="AL29" s="2295"/>
      <c r="AM29" s="2226"/>
    </row>
    <row r="30" spans="1:39" ht="12.75" customHeight="1">
      <c r="B30" s="2253" t="s">
        <v>2105</v>
      </c>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row>
    <row r="31" spans="1:39" ht="12.75">
      <c r="B31" s="2215" t="s">
        <v>2109</v>
      </c>
      <c r="C31" s="2215"/>
      <c r="D31" s="2215"/>
      <c r="E31" s="2215"/>
      <c r="F31" s="2215"/>
      <c r="G31" s="2215"/>
      <c r="H31" s="2215"/>
      <c r="I31" s="2215"/>
      <c r="J31" s="2215"/>
      <c r="K31" s="2215"/>
      <c r="L31" s="2215"/>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16" t="s">
        <v>46</v>
      </c>
      <c r="AE35" s="2216"/>
      <c r="AF35" s="2216"/>
      <c r="AG35" s="2216"/>
      <c r="AH35" s="221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4" ht="12.75" customHeight="1">
      <c r="A38" s="6"/>
      <c r="B38" s="2231" t="s">
        <v>917</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28481013</v>
      </c>
      <c r="Z38" s="2227"/>
      <c r="AA38" s="2227"/>
      <c r="AB38" s="2227"/>
      <c r="AC38" s="2227"/>
      <c r="AD38" s="2227">
        <f>IF(T24&gt;=(T23+Y23+AD23+AI23),AD28+AI28,0)</f>
        <v>0</v>
      </c>
      <c r="AE38" s="2227"/>
      <c r="AF38" s="2227"/>
      <c r="AG38" s="2227"/>
      <c r="AH38" s="2227"/>
    </row>
    <row r="39" spans="1:44" ht="12.75">
      <c r="B39" s="2231" t="s">
        <v>1988</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225">
        <v>0.09</v>
      </c>
      <c r="Z39" s="2225"/>
      <c r="AA39" s="2225"/>
      <c r="AB39" s="2225"/>
      <c r="AC39" s="2225"/>
      <c r="AD39" s="2225">
        <v>0.04</v>
      </c>
      <c r="AE39" s="2225"/>
      <c r="AF39" s="2225"/>
      <c r="AG39" s="2225"/>
      <c r="AH39" s="2225"/>
    </row>
    <row r="40" spans="1:44"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2563291</v>
      </c>
      <c r="Z40" s="2227"/>
      <c r="AA40" s="2227"/>
      <c r="AB40" s="2227"/>
      <c r="AC40" s="2227"/>
      <c r="AD40" s="2226">
        <f>ROUND(AD38*AD39,0)</f>
        <v>0</v>
      </c>
      <c r="AE40" s="2227"/>
      <c r="AF40" s="2227"/>
      <c r="AG40" s="2227"/>
      <c r="AH40" s="2227"/>
    </row>
    <row r="41" spans="1:44" ht="12.75">
      <c r="B41" s="2231" t="s">
        <v>679</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IF(Application!Y211="No",'Basis &amp; Credits'!AR42,AR43)</f>
        <v>2500000</v>
      </c>
      <c r="Z41" s="2229"/>
      <c r="AA41" s="2229"/>
      <c r="AB41" s="2229"/>
      <c r="AC41" s="2229"/>
      <c r="AD41" s="2229"/>
      <c r="AE41" s="2229"/>
      <c r="AF41" s="2229"/>
      <c r="AG41" s="2229"/>
      <c r="AH41" s="2230"/>
    </row>
    <row r="42" spans="1:44" ht="12.75" customHeight="1">
      <c r="A42" s="6"/>
      <c r="B42" s="2247" t="s">
        <v>1989</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2563291</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22">
        <f>'Sources and Uses Budget'!B104-(MAX(IF('Sources and Uses Budget'!B15="",0,'Sources and Uses Budget'!B15),IF(Application!AG387="",0,Application!AG387)))</f>
        <v>41674128</v>
      </c>
      <c r="AC46" s="2223"/>
      <c r="AD46" s="2223"/>
      <c r="AE46" s="2223"/>
      <c r="AF46" s="2224"/>
    </row>
    <row r="47" spans="1:44" ht="12.75" customHeight="1">
      <c r="D47" s="6" t="s">
        <v>911</v>
      </c>
      <c r="AB47" s="2222">
        <f>Application!AO644-MAX(IF('Sources and Uses Budget'!B15="",0,'Sources and Uses Budget'!B15),IF(Application!AG387="",0,Application!AG387))</f>
        <v>12302078</v>
      </c>
      <c r="AC47" s="2223"/>
      <c r="AD47" s="2223"/>
      <c r="AE47" s="2223"/>
      <c r="AF47" s="2224"/>
    </row>
    <row r="48" spans="1:44" ht="12.75">
      <c r="D48" s="6" t="s">
        <v>419</v>
      </c>
      <c r="AB48" s="2222">
        <f>AB46-AB47</f>
        <v>29372050</v>
      </c>
      <c r="AC48" s="2223"/>
      <c r="AD48" s="2223"/>
      <c r="AE48" s="2223"/>
      <c r="AF48" s="2224"/>
    </row>
    <row r="49" spans="1:40" ht="12.75">
      <c r="D49" s="6" t="s">
        <v>950</v>
      </c>
      <c r="X49" s="2"/>
      <c r="Y49" s="2"/>
      <c r="Z49" s="2"/>
      <c r="AA49" s="409"/>
      <c r="AB49" s="2241">
        <f>0.906053</f>
        <v>0.906053</v>
      </c>
      <c r="AC49" s="2242"/>
      <c r="AD49" s="2242"/>
      <c r="AE49" s="2242"/>
      <c r="AF49" s="2243"/>
    </row>
    <row r="50" spans="1:40" s="497" customFormat="1" ht="15" customHeight="1">
      <c r="A50" s="2"/>
      <c r="B50" s="2"/>
      <c r="C50" s="2"/>
      <c r="D50" s="272"/>
      <c r="E50" s="2252" t="s">
        <v>2163</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55"/>
      <c r="AB50" s="755"/>
      <c r="AC50" s="755"/>
      <c r="AD50" s="755"/>
      <c r="AE50" s="755"/>
      <c r="AF50" s="755"/>
      <c r="AG50" s="2"/>
      <c r="AH50" s="2"/>
      <c r="AI50" s="2"/>
      <c r="AJ50" s="2"/>
      <c r="AK50" s="2"/>
      <c r="AL50" s="2"/>
      <c r="AM50" s="2"/>
      <c r="AN50" s="2"/>
    </row>
    <row r="51" spans="1:40" s="497"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2">
        <f>ROUND(IF(ISERROR((AB48/AB49)),0,(AB48/AB49)),0)</f>
        <v>32417585</v>
      </c>
      <c r="AC53" s="2223"/>
      <c r="AD53" s="2223"/>
      <c r="AE53" s="2223"/>
      <c r="AF53" s="2224"/>
    </row>
    <row r="54" spans="1:40" ht="12.75" customHeight="1">
      <c r="D54" s="6" t="s">
        <v>618</v>
      </c>
      <c r="AB54" s="2222">
        <f>(AB53/10)</f>
        <v>3241758.5</v>
      </c>
      <c r="AC54" s="2223"/>
      <c r="AD54" s="2223"/>
      <c r="AE54" s="2223"/>
      <c r="AF54" s="2224"/>
    </row>
    <row r="55" spans="1:40" ht="12.75">
      <c r="D55" s="6" t="s">
        <v>378</v>
      </c>
      <c r="AB55" s="2249">
        <f>(IF((Y41&lt;AB54),Y41,AB54))</f>
        <v>2500000</v>
      </c>
      <c r="AC55" s="2250"/>
      <c r="AD55" s="2250"/>
      <c r="AE55" s="2250"/>
      <c r="AF55" s="2251"/>
    </row>
    <row r="56" spans="1:40" ht="12.75">
      <c r="D56" s="6" t="s">
        <v>118</v>
      </c>
      <c r="AB56" s="2222">
        <f>ROUND((10*AB55*AB49),0)</f>
        <v>22651325</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6720725</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7" t="s">
        <v>1916</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1" t="s">
        <v>330</v>
      </c>
      <c r="Z62" s="2221"/>
      <c r="AA62" s="2221"/>
      <c r="AB62" s="2221"/>
      <c r="AC62" s="2221"/>
      <c r="AD62" s="2221" t="s">
        <v>46</v>
      </c>
      <c r="AE62" s="2221"/>
      <c r="AF62" s="2221"/>
      <c r="AG62" s="2221"/>
      <c r="AH62" s="2221"/>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8">
        <f>IF(AND(Application!T193="No",Application!T194="No"),T28,IF(OR(AND(T25=1.3,Application!T196="Yes",Application!D214="Special Needs"),T25=1),(T23*T27)+Y28,Y28))</f>
        <v>28481013</v>
      </c>
      <c r="Z63" s="2244"/>
      <c r="AA63" s="2244"/>
      <c r="AB63" s="2244"/>
      <c r="AC63" s="2244"/>
      <c r="AD63" s="1871">
        <f>IF(AND(T25=1.3,Application!D214="At-Risk"),AI28,IF(Application!D214&lt;&gt;"At-Risk",0,AD28))</f>
        <v>0</v>
      </c>
      <c r="AE63" s="2244"/>
      <c r="AF63" s="2244"/>
      <c r="AG63" s="2244"/>
      <c r="AH63" s="2244"/>
    </row>
    <row r="64" spans="1:40" ht="15" customHeight="1">
      <c r="C64" s="6"/>
      <c r="E64" s="2218" t="s">
        <v>1394</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6"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0">
        <f>IF(Application!W198="Yes",95%, 30%)</f>
        <v>0.3</v>
      </c>
      <c r="Z66" s="2240"/>
      <c r="AA66" s="2240"/>
      <c r="AB66" s="2240"/>
      <c r="AC66" s="2240"/>
      <c r="AD66" s="2240">
        <f>IF(Application!W198="Yes",95%, 13%)</f>
        <v>0.13</v>
      </c>
      <c r="AE66" s="2240"/>
      <c r="AF66" s="2240"/>
      <c r="AG66" s="2240"/>
      <c r="AH66" s="2240"/>
    </row>
    <row r="67" spans="1:40" ht="12.75">
      <c r="C67" s="6"/>
      <c r="D67" s="6" t="s">
        <v>1024</v>
      </c>
      <c r="Y67" s="1871">
        <f>ROUND(Y63*Y66,0)</f>
        <v>8544304</v>
      </c>
      <c r="Z67" s="2244"/>
      <c r="AA67" s="2244"/>
      <c r="AB67" s="2244"/>
      <c r="AC67" s="2244"/>
      <c r="AD67" s="1871" t="str">
        <f>IF(OR(Application!D211="At-Risk",Application!D211="At-Risk/Located in Rural Census Tract",Application!D214="At-Risk"),ROUND(AD63*AD66,0),"$0")</f>
        <v>$0</v>
      </c>
      <c r="AE67" s="2245"/>
      <c r="AF67" s="2245"/>
      <c r="AG67" s="2245"/>
      <c r="AH67" s="2245"/>
    </row>
    <row r="68" spans="1:40" ht="12.75" customHeight="1">
      <c r="C68" s="6"/>
      <c r="E68" s="1307" t="s">
        <v>2110</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2.75">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1">
        <v>0.78657370000000004</v>
      </c>
      <c r="AC70" s="2242"/>
      <c r="AD70" s="2242"/>
      <c r="AE70" s="2242"/>
      <c r="AF70" s="2243"/>
      <c r="AG70" s="2"/>
      <c r="AH70" s="2"/>
      <c r="AI70" s="2"/>
      <c r="AJ70" s="2"/>
      <c r="AK70" s="2"/>
      <c r="AL70" s="2"/>
      <c r="AM70" s="2"/>
      <c r="AN70" s="2"/>
    </row>
    <row r="71" spans="1:40" ht="12.75" customHeight="1">
      <c r="A71" s="330"/>
      <c r="B71" s="2"/>
      <c r="C71" s="330"/>
      <c r="D71" s="330"/>
      <c r="E71" s="2246" t="s">
        <v>1911</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777"/>
      <c r="AB71" s="777"/>
      <c r="AC71" s="777"/>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777"/>
      <c r="AB72" s="777"/>
      <c r="AC72" s="777"/>
      <c r="AD72" s="1062"/>
      <c r="AE72" s="1062"/>
      <c r="AF72" s="1062"/>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9">
        <f>ROUND(IF(ISERROR((AB58/AB70)),0,(AB58/AB70)),0)</f>
        <v>8544304</v>
      </c>
      <c r="AC75" s="2239"/>
      <c r="AD75" s="2239"/>
      <c r="AE75" s="2239"/>
      <c r="AF75" s="2239"/>
    </row>
    <row r="76" spans="1:40" ht="12.75" customHeight="1">
      <c r="C76" s="6"/>
      <c r="D76" s="6" t="s">
        <v>116</v>
      </c>
      <c r="AB76" s="2236">
        <f>IF((Y67+AD67&lt;AB75),Y67+AD67,AB75)</f>
        <v>8544304</v>
      </c>
      <c r="AC76" s="2237"/>
      <c r="AD76" s="2237"/>
      <c r="AE76" s="2237"/>
      <c r="AF76" s="2238"/>
    </row>
    <row r="77" spans="1:40" ht="12.75" customHeight="1">
      <c r="C77" s="6"/>
      <c r="D77" s="6" t="s">
        <v>1025</v>
      </c>
      <c r="AB77" s="2235">
        <f>AB76*AB70</f>
        <v>6720724.8112048004</v>
      </c>
      <c r="AC77" s="2235"/>
      <c r="AD77" s="2235"/>
      <c r="AE77" s="2235"/>
      <c r="AF77" s="2235"/>
    </row>
    <row r="78" spans="1:40" ht="12.75" customHeight="1">
      <c r="C78" s="6"/>
      <c r="D78" s="6"/>
      <c r="AB78" s="908"/>
      <c r="AC78" s="908"/>
      <c r="AD78" s="908"/>
      <c r="AE78" s="908"/>
      <c r="AF78" s="908"/>
    </row>
    <row r="79" spans="1:40" ht="12.75" customHeight="1">
      <c r="A79" s="1"/>
      <c r="B79" s="1"/>
      <c r="C79" s="1"/>
      <c r="D79" s="6" t="s">
        <v>117</v>
      </c>
      <c r="AB79" s="2220">
        <f>AB48-(AB56+AB77)</f>
        <v>0.18879520148038864</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1" workbookViewId="0">
      <selection sqref="A1:J1"/>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6" t="s">
        <v>1996</v>
      </c>
      <c r="B1" s="2297"/>
      <c r="C1" s="2297"/>
      <c r="D1" s="2297"/>
      <c r="E1" s="2297"/>
      <c r="F1" s="2297"/>
      <c r="G1" s="2297"/>
      <c r="H1" s="2297"/>
      <c r="I1" s="2297"/>
      <c r="J1" s="2298"/>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784000</v>
      </c>
      <c r="C4" s="894"/>
      <c r="D4" s="894"/>
      <c r="E4" s="895"/>
      <c r="F4" s="895"/>
      <c r="G4" s="895"/>
      <c r="H4" s="895"/>
      <c r="I4" s="895"/>
      <c r="J4" s="895"/>
      <c r="K4" s="888"/>
    </row>
    <row r="5" spans="1:11" s="383" customFormat="1" ht="13.5">
      <c r="A5" s="464" t="s">
        <v>75</v>
      </c>
      <c r="B5" s="893">
        <f>'Sources and Uses Budget'!C5</f>
        <v>420000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1204000</v>
      </c>
      <c r="C8" s="893">
        <f>SUM(C4:C7)</f>
        <v>0</v>
      </c>
      <c r="D8" s="893">
        <f>SUM(D4:D7)</f>
        <v>0</v>
      </c>
      <c r="E8" s="895"/>
      <c r="F8" s="895"/>
      <c r="G8" s="895"/>
      <c r="H8" s="895"/>
      <c r="I8" s="895"/>
      <c r="J8" s="895"/>
      <c r="K8" s="888"/>
    </row>
    <row r="9" spans="1:11" s="383" customFormat="1">
      <c r="A9" s="369" t="s">
        <v>1885</v>
      </c>
      <c r="B9" s="893">
        <f>'Sources and Uses Budget'!C9</f>
        <v>1</v>
      </c>
      <c r="C9" s="894"/>
      <c r="D9" s="894"/>
      <c r="E9" s="895"/>
      <c r="F9" s="895"/>
      <c r="G9" s="895"/>
      <c r="H9" s="893">
        <f>'Sources and Uses Budget'!T9</f>
        <v>0</v>
      </c>
      <c r="I9" s="894"/>
      <c r="J9" s="894"/>
      <c r="K9" s="888"/>
    </row>
    <row r="10" spans="1:11" s="383" customFormat="1" ht="13.5">
      <c r="A10" s="464" t="s">
        <v>76</v>
      </c>
      <c r="B10" s="893">
        <f>'Sources and Uses Budget'!C10</f>
        <v>244700</v>
      </c>
      <c r="C10" s="894"/>
      <c r="D10" s="894"/>
      <c r="E10" s="893">
        <f>'Sources and Uses Budget'!S10</f>
        <v>244700</v>
      </c>
      <c r="F10" s="894"/>
      <c r="G10" s="894"/>
      <c r="H10" s="893">
        <f>'Sources and Uses Budget'!T10</f>
        <v>0</v>
      </c>
      <c r="I10" s="894"/>
      <c r="J10" s="894"/>
      <c r="K10" s="888"/>
    </row>
    <row r="11" spans="1:11" s="383" customFormat="1">
      <c r="A11" s="373" t="s">
        <v>643</v>
      </c>
      <c r="B11" s="893">
        <f>'Sources and Uses Budget'!C11</f>
        <v>244701</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1448701</v>
      </c>
      <c r="C12" s="893">
        <f>SUM(C8+C11)</f>
        <v>0</v>
      </c>
      <c r="D12" s="893">
        <f>SUM(D8+D11)</f>
        <v>0</v>
      </c>
      <c r="E12" s="895"/>
      <c r="F12" s="895"/>
      <c r="G12" s="895"/>
      <c r="H12" s="895"/>
      <c r="I12" s="895"/>
      <c r="J12" s="895"/>
      <c r="K12" s="888"/>
    </row>
    <row r="13" spans="1:11" s="383" customFormat="1">
      <c r="A13" s="699" t="s">
        <v>1198</v>
      </c>
      <c r="B13" s="893">
        <f>'Sources and Uses Budget'!C13</f>
        <v>15000</v>
      </c>
      <c r="C13" s="894"/>
      <c r="D13" s="894"/>
      <c r="E13" s="893">
        <f>'Sources and Uses Budget'!S13</f>
        <v>15000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806702</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4042652</v>
      </c>
      <c r="C28" s="894"/>
      <c r="D28" s="894"/>
      <c r="E28" s="893">
        <f>'Sources and Uses Budget'!S29</f>
        <v>4042652</v>
      </c>
      <c r="F28" s="894"/>
      <c r="G28" s="894"/>
      <c r="H28" s="893">
        <f>'Sources and Uses Budget'!T29</f>
        <v>0</v>
      </c>
      <c r="I28" s="894"/>
      <c r="J28" s="894"/>
      <c r="K28" s="888"/>
    </row>
    <row r="29" spans="1:11" s="383" customFormat="1">
      <c r="A29" s="369" t="s">
        <v>994</v>
      </c>
      <c r="B29" s="893">
        <f>'Sources and Uses Budget'!C30</f>
        <v>20678573</v>
      </c>
      <c r="C29" s="894"/>
      <c r="D29" s="894"/>
      <c r="E29" s="893">
        <f>'Sources and Uses Budget'!S30</f>
        <v>20678573</v>
      </c>
      <c r="F29" s="894"/>
      <c r="G29" s="894"/>
      <c r="H29" s="893">
        <f>'Sources and Uses Budget'!T30</f>
        <v>0</v>
      </c>
      <c r="I29" s="894"/>
      <c r="J29" s="894"/>
      <c r="K29" s="888"/>
    </row>
    <row r="30" spans="1:11" s="383" customFormat="1">
      <c r="A30" s="369" t="s">
        <v>995</v>
      </c>
      <c r="B30" s="893">
        <f>'Sources and Uses Budget'!C31</f>
        <v>1544000</v>
      </c>
      <c r="C30" s="894"/>
      <c r="D30" s="894"/>
      <c r="E30" s="893">
        <f>'Sources and Uses Budget'!S31</f>
        <v>1544000</v>
      </c>
      <c r="F30" s="894"/>
      <c r="G30" s="894"/>
      <c r="H30" s="893">
        <f>'Sources and Uses Budget'!T31</f>
        <v>0</v>
      </c>
      <c r="I30" s="894"/>
      <c r="J30" s="894"/>
      <c r="K30" s="888"/>
    </row>
    <row r="31" spans="1:11" s="383" customFormat="1">
      <c r="A31" s="369" t="s">
        <v>996</v>
      </c>
      <c r="B31" s="893">
        <f>'Sources and Uses Budget'!C32</f>
        <v>850000</v>
      </c>
      <c r="C31" s="894"/>
      <c r="D31" s="894"/>
      <c r="E31" s="893">
        <f>'Sources and Uses Budget'!S32</f>
        <v>850000</v>
      </c>
      <c r="F31" s="894"/>
      <c r="G31" s="894"/>
      <c r="H31" s="893">
        <f>'Sources and Uses Budget'!T32</f>
        <v>0</v>
      </c>
      <c r="I31" s="894"/>
      <c r="J31" s="894"/>
      <c r="K31" s="888"/>
    </row>
    <row r="32" spans="1:11" s="383" customFormat="1">
      <c r="A32" s="369" t="s">
        <v>997</v>
      </c>
      <c r="B32" s="893">
        <f>'Sources and Uses Budget'!C33</f>
        <v>850000</v>
      </c>
      <c r="C32" s="894"/>
      <c r="D32" s="894"/>
      <c r="E32" s="893">
        <f>'Sources and Uses Budget'!S33</f>
        <v>850000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230000</v>
      </c>
      <c r="C34" s="894"/>
      <c r="D34" s="894"/>
      <c r="E34" s="893">
        <f>'Sources and Uses Budget'!S35</f>
        <v>230000</v>
      </c>
      <c r="F34" s="894"/>
      <c r="G34" s="894"/>
      <c r="H34" s="893">
        <f>'Sources and Uses Budget'!T35</f>
        <v>0</v>
      </c>
      <c r="I34" s="894"/>
      <c r="J34" s="894"/>
      <c r="K34" s="888"/>
    </row>
    <row r="35" spans="1:11" s="1455"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28195225</v>
      </c>
      <c r="C37" s="893">
        <f>SUM(C28:C36)</f>
        <v>0</v>
      </c>
      <c r="D37" s="893">
        <f>SUM(D28:D36)</f>
        <v>0</v>
      </c>
      <c r="E37" s="893">
        <f>'Sources and Uses Budget'!S38</f>
        <v>28195225</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696960</v>
      </c>
      <c r="C39" s="894"/>
      <c r="D39" s="894"/>
      <c r="E39" s="893">
        <f>'Sources and Uses Budget'!S40</f>
        <v>696960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696960</v>
      </c>
      <c r="C41" s="893">
        <f>SUM(C38:C40)</f>
        <v>0</v>
      </c>
      <c r="D41" s="893">
        <f>SUM(D38:D40)</f>
        <v>0</v>
      </c>
      <c r="E41" s="893">
        <f>'Sources and Uses Budget'!S42</f>
        <v>696960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50000</v>
      </c>
      <c r="C42" s="894"/>
      <c r="D42" s="894"/>
      <c r="E42" s="893">
        <f>'Sources and Uses Budget'!S43</f>
        <v>50000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3014294</v>
      </c>
      <c r="C44" s="894"/>
      <c r="D44" s="894"/>
      <c r="E44" s="893">
        <f>'Sources and Uses Budget'!S45</f>
        <v>1983766</v>
      </c>
      <c r="F44" s="894"/>
      <c r="G44" s="894"/>
      <c r="H44" s="893">
        <f>'Sources and Uses Budget'!T45</f>
        <v>0</v>
      </c>
      <c r="I44" s="894"/>
      <c r="J44" s="894"/>
      <c r="K44" s="888"/>
    </row>
    <row r="45" spans="1:11" s="383" customFormat="1">
      <c r="A45" s="369" t="s">
        <v>1010</v>
      </c>
      <c r="B45" s="893">
        <f>'Sources and Uses Budget'!C46</f>
        <v>358444</v>
      </c>
      <c r="C45" s="894"/>
      <c r="D45" s="894"/>
      <c r="E45" s="893">
        <f>'Sources and Uses Budget'!S46</f>
        <v>108003</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85000</v>
      </c>
      <c r="C48" s="894"/>
      <c r="D48" s="894"/>
      <c r="E48" s="893">
        <f>'Sources and Uses Budget'!S49</f>
        <v>85000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1014</v>
      </c>
      <c r="B50" s="893">
        <f>'Sources and Uses Budget'!C51</f>
        <v>100000</v>
      </c>
      <c r="C50" s="894"/>
      <c r="D50" s="894"/>
      <c r="E50" s="893">
        <f>'Sources and Uses Budget'!S51</f>
        <v>100000</v>
      </c>
      <c r="F50" s="894"/>
      <c r="G50" s="894"/>
      <c r="H50" s="893">
        <f>'Sources and Uses Budget'!T51</f>
        <v>0</v>
      </c>
      <c r="I50" s="894"/>
      <c r="J50" s="894"/>
      <c r="K50" s="888"/>
    </row>
    <row r="51" spans="1:11" s="383" customFormat="1">
      <c r="A51" s="700" t="str">
        <f>'Sources and Uses Budget'!$A52</f>
        <v>Other: Const Lender Expenses</v>
      </c>
      <c r="B51" s="893">
        <f>'Sources and Uses Budget'!C52</f>
        <v>15000</v>
      </c>
      <c r="C51" s="894"/>
      <c r="D51" s="894"/>
      <c r="E51" s="893">
        <f>'Sources and Uses Budget'!S52</f>
        <v>4520</v>
      </c>
      <c r="F51" s="894"/>
      <c r="G51" s="894"/>
      <c r="H51" s="893">
        <f>'Sources and Uses Budget'!T52</f>
        <v>0</v>
      </c>
      <c r="I51" s="894"/>
      <c r="J51" s="894"/>
      <c r="K51" s="888"/>
    </row>
    <row r="52" spans="1:11" s="885" customFormat="1">
      <c r="A52" s="373" t="s">
        <v>1016</v>
      </c>
      <c r="B52" s="893">
        <f>'Sources and Uses Budget'!C53</f>
        <v>3592738</v>
      </c>
      <c r="C52" s="896">
        <f>SUM(C44:C51)</f>
        <v>0</v>
      </c>
      <c r="D52" s="896">
        <f>SUM(D44:D51)</f>
        <v>0</v>
      </c>
      <c r="E52" s="893">
        <f>'Sources and Uses Budget'!S53</f>
        <v>2301289</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30420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15000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Perm Lender Legal/Exp</v>
      </c>
      <c r="B59" s="893">
        <f>'Sources and Uses Budget'!C60</f>
        <v>25000</v>
      </c>
      <c r="C59" s="894"/>
      <c r="D59" s="894"/>
      <c r="E59" s="895"/>
      <c r="F59" s="895"/>
      <c r="G59" s="895"/>
      <c r="H59" s="895"/>
      <c r="I59" s="895"/>
      <c r="J59" s="895"/>
      <c r="K59" s="888"/>
    </row>
    <row r="60" spans="1:11" s="383" customFormat="1" ht="14.1" customHeight="1">
      <c r="A60" s="373" t="s">
        <v>546</v>
      </c>
      <c r="B60" s="893">
        <f>'Sources and Uses Budget'!C61</f>
        <v>70420</v>
      </c>
      <c r="C60" s="893">
        <f>SUM(C54:C59)</f>
        <v>0</v>
      </c>
      <c r="D60" s="893">
        <f>SUM(D54:D59)</f>
        <v>0</v>
      </c>
      <c r="E60" s="895"/>
      <c r="F60" s="895"/>
      <c r="G60" s="895"/>
      <c r="H60" s="895"/>
      <c r="I60" s="895"/>
      <c r="J60" s="895"/>
      <c r="K60" s="888"/>
    </row>
    <row r="61" spans="1:11" s="383" customFormat="1">
      <c r="A61" s="379" t="s">
        <v>547</v>
      </c>
      <c r="B61" s="893">
        <f>'Sources and Uses Budget'!C62</f>
        <v>34875746</v>
      </c>
      <c r="C61" s="893">
        <f>SUM(C8+C11+C13+C14+C15+C25+C26+C37+C41+C42+C52+C60)</f>
        <v>0</v>
      </c>
      <c r="D61" s="893">
        <f>SUM(D8+D11+D13+D14+D15+D25+D26+D37+D41+D42+D52+D60)</f>
        <v>0</v>
      </c>
      <c r="E61" s="893">
        <f>'Sources and Uses Budget'!S62</f>
        <v>31503174</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30000</v>
      </c>
      <c r="C63" s="894"/>
      <c r="D63" s="894"/>
      <c r="E63" s="893">
        <f>'Sources and Uses Budget'!S64</f>
        <v>9039</v>
      </c>
      <c r="F63" s="894"/>
      <c r="G63" s="894"/>
      <c r="H63" s="893">
        <f>'Sources and Uses Budget'!T64</f>
        <v>0</v>
      </c>
      <c r="I63" s="894"/>
      <c r="J63" s="894"/>
      <c r="K63" s="888"/>
    </row>
    <row r="64" spans="1:11" s="1334"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4"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Legal/Const</v>
      </c>
      <c r="B67" s="893">
        <f>'Sources and Uses Budget'!C68</f>
        <v>200000</v>
      </c>
      <c r="C67" s="894"/>
      <c r="D67" s="894"/>
      <c r="E67" s="893">
        <f>'Sources and Uses Budget'!S68</f>
        <v>200000</v>
      </c>
      <c r="F67" s="894"/>
      <c r="G67" s="894"/>
      <c r="H67" s="893">
        <f>'Sources and Uses Budget'!T68</f>
        <v>0</v>
      </c>
      <c r="I67" s="894"/>
      <c r="J67" s="894"/>
      <c r="K67" s="888"/>
    </row>
    <row r="68" spans="1:11" s="383" customFormat="1">
      <c r="A68" s="373" t="s">
        <v>2169</v>
      </c>
      <c r="B68" s="893">
        <f>'Sources and Uses Budget'!C69</f>
        <v>230000</v>
      </c>
      <c r="C68" s="893">
        <f>SUM(C62:C67)</f>
        <v>0</v>
      </c>
      <c r="D68" s="893">
        <f>SUM(D62:D67)</f>
        <v>0</v>
      </c>
      <c r="E68" s="893">
        <f>'Sources and Uses Budget'!S69</f>
        <v>209039</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189731</v>
      </c>
      <c r="C73" s="894"/>
      <c r="D73" s="894"/>
      <c r="E73" s="895"/>
      <c r="F73" s="895"/>
      <c r="G73" s="895"/>
      <c r="H73" s="895"/>
      <c r="I73" s="895"/>
      <c r="J73" s="895"/>
      <c r="K73" s="888"/>
    </row>
    <row r="74" spans="1:11" s="383" customFormat="1">
      <c r="A74" s="700" t="str">
        <f>'Sources and Uses Budget'!$A75</f>
        <v>Other: Subsidy Transition Reserve</v>
      </c>
      <c r="B74" s="893">
        <f>'Sources and Uses Budget'!C75</f>
        <v>148373</v>
      </c>
      <c r="C74" s="894"/>
      <c r="D74" s="894"/>
      <c r="E74" s="895"/>
      <c r="F74" s="895"/>
      <c r="G74" s="895"/>
      <c r="H74" s="895"/>
      <c r="I74" s="895"/>
      <c r="J74" s="895"/>
      <c r="K74" s="888"/>
    </row>
    <row r="75" spans="1:11" s="383" customFormat="1">
      <c r="A75" s="373" t="s">
        <v>316</v>
      </c>
      <c r="B75" s="893">
        <f>'Sources and Uses Budget'!C76</f>
        <v>338104</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1442996</v>
      </c>
      <c r="C77" s="894"/>
      <c r="D77" s="894"/>
      <c r="E77" s="893">
        <f>'Sources and Uses Budget'!S78</f>
        <v>1442996</v>
      </c>
      <c r="F77" s="894"/>
      <c r="G77" s="894"/>
      <c r="H77" s="893">
        <f>'Sources and Uses Budget'!T78</f>
        <v>0</v>
      </c>
      <c r="I77" s="894"/>
      <c r="J77" s="894"/>
      <c r="K77" s="888"/>
    </row>
    <row r="78" spans="1:11" s="1066" customFormat="1">
      <c r="A78" s="369" t="s">
        <v>594</v>
      </c>
      <c r="B78" s="893">
        <f>'Sources and Uses Budget'!C79</f>
        <v>277722</v>
      </c>
      <c r="C78" s="894"/>
      <c r="D78" s="894"/>
      <c r="E78" s="893">
        <f>'Sources and Uses Budget'!S79</f>
        <v>277722</v>
      </c>
      <c r="F78" s="894"/>
      <c r="G78" s="894"/>
      <c r="H78" s="893">
        <f>'Sources and Uses Budget'!T79</f>
        <v>0</v>
      </c>
      <c r="I78" s="894"/>
      <c r="J78" s="894"/>
      <c r="K78" s="888"/>
    </row>
    <row r="79" spans="1:11" s="383" customFormat="1">
      <c r="A79" s="373" t="s">
        <v>1908</v>
      </c>
      <c r="B79" s="893">
        <f>'Sources and Uses Budget'!C80</f>
        <v>1720718</v>
      </c>
      <c r="C79" s="1075">
        <f>SUM(C77:C78)</f>
        <v>0</v>
      </c>
      <c r="D79" s="1075">
        <f>SUM(D77:D78)</f>
        <v>0</v>
      </c>
      <c r="E79" s="893">
        <f>'Sources and Uses Budget'!S80</f>
        <v>1720718</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129880</v>
      </c>
      <c r="C81" s="894"/>
      <c r="D81" s="894"/>
      <c r="E81" s="895"/>
      <c r="F81" s="895"/>
      <c r="G81" s="895"/>
      <c r="H81" s="895"/>
      <c r="I81" s="895"/>
      <c r="J81" s="895"/>
      <c r="K81" s="888"/>
    </row>
    <row r="82" spans="1:11" s="383" customFormat="1">
      <c r="A82" s="369" t="s">
        <v>572</v>
      </c>
      <c r="B82" s="893">
        <f>'Sources and Uses Budget'!C83</f>
        <v>25000</v>
      </c>
      <c r="C82" s="894"/>
      <c r="D82" s="894"/>
      <c r="E82" s="893">
        <f>'Sources and Uses Budget'!S83</f>
        <v>25000</v>
      </c>
      <c r="F82" s="894"/>
      <c r="G82" s="894"/>
      <c r="H82" s="893">
        <f>'Sources and Uses Budget'!T83</f>
        <v>0</v>
      </c>
      <c r="I82" s="894"/>
      <c r="J82" s="894"/>
      <c r="K82" s="888"/>
    </row>
    <row r="83" spans="1:11" s="383" customFormat="1">
      <c r="A83" s="369" t="s">
        <v>573</v>
      </c>
      <c r="B83" s="893">
        <f>'Sources and Uses Budget'!C84</f>
        <v>1016680</v>
      </c>
      <c r="C83" s="894"/>
      <c r="D83" s="894"/>
      <c r="E83" s="893">
        <f>'Sources and Uses Budget'!S84</f>
        <v>554702</v>
      </c>
      <c r="F83" s="894"/>
      <c r="G83" s="894"/>
      <c r="H83" s="893">
        <f>'Sources and Uses Budget'!T84</f>
        <v>0</v>
      </c>
      <c r="I83" s="894"/>
      <c r="J83" s="894"/>
      <c r="K83" s="888"/>
    </row>
    <row r="84" spans="1:11" s="383" customFormat="1">
      <c r="A84" s="369" t="s">
        <v>574</v>
      </c>
      <c r="B84" s="893">
        <f>'Sources and Uses Budget'!C85</f>
        <v>125000</v>
      </c>
      <c r="C84" s="894"/>
      <c r="D84" s="894"/>
      <c r="E84" s="893">
        <f>'Sources and Uses Budget'!S85</f>
        <v>125000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85000</v>
      </c>
      <c r="C86" s="894"/>
      <c r="D86" s="894"/>
      <c r="E86" s="895"/>
      <c r="F86" s="895"/>
      <c r="G86" s="895"/>
      <c r="H86" s="895"/>
      <c r="I86" s="895"/>
      <c r="J86" s="895"/>
      <c r="K86" s="888"/>
    </row>
    <row r="87" spans="1:11" s="383" customFormat="1">
      <c r="A87" s="369" t="s">
        <v>577</v>
      </c>
      <c r="B87" s="893">
        <f>'Sources and Uses Budget'!C88</f>
        <v>125000</v>
      </c>
      <c r="C87" s="894"/>
      <c r="D87" s="894"/>
      <c r="E87" s="893">
        <f>'Sources and Uses Budget'!S88</f>
        <v>125000</v>
      </c>
      <c r="F87" s="894"/>
      <c r="G87" s="894"/>
      <c r="H87" s="893">
        <f>'Sources and Uses Budget'!T88</f>
        <v>0</v>
      </c>
      <c r="I87" s="894"/>
      <c r="J87" s="894"/>
      <c r="K87" s="888"/>
    </row>
    <row r="88" spans="1:11" s="383" customFormat="1">
      <c r="A88" s="369" t="s">
        <v>578</v>
      </c>
      <c r="B88" s="893">
        <f>'Sources and Uses Budget'!C89</f>
        <v>12500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5500</v>
      </c>
      <c r="C90" s="894"/>
      <c r="D90" s="894"/>
      <c r="E90" s="893">
        <f>'Sources and Uses Budget'!S91</f>
        <v>5500</v>
      </c>
      <c r="F90" s="894"/>
      <c r="G90" s="894"/>
      <c r="H90" s="893">
        <f>'Sources and Uses Budget'!T91</f>
        <v>0</v>
      </c>
      <c r="I90" s="894"/>
      <c r="J90" s="894"/>
      <c r="K90" s="888"/>
    </row>
    <row r="91" spans="1:11" s="383" customFormat="1">
      <c r="A91" s="700" t="str">
        <f>'Sources and Uses Budget'!$A92</f>
        <v>Other: Prevailing Wage Monitor</v>
      </c>
      <c r="B91" s="893">
        <f>'Sources and Uses Budget'!C92</f>
        <v>100000</v>
      </c>
      <c r="C91" s="894"/>
      <c r="D91" s="894"/>
      <c r="E91" s="893">
        <f>'Sources and Uses Budget'!S92</f>
        <v>100000</v>
      </c>
      <c r="F91" s="894"/>
      <c r="G91" s="894"/>
      <c r="H91" s="893">
        <f>'Sources and Uses Budget'!T92</f>
        <v>0</v>
      </c>
      <c r="I91" s="894"/>
      <c r="J91" s="894"/>
      <c r="K91" s="888"/>
    </row>
    <row r="92" spans="1:11" s="383" customFormat="1">
      <c r="A92" s="700" t="str">
        <f>'Sources and Uses Budget'!$A93</f>
        <v>Other: Utility Connection Fees</v>
      </c>
      <c r="B92" s="893">
        <f>'Sources and Uses Budget'!C93</f>
        <v>600000</v>
      </c>
      <c r="C92" s="894"/>
      <c r="D92" s="894"/>
      <c r="E92" s="893">
        <f>'Sources and Uses Budget'!S93</f>
        <v>600000</v>
      </c>
      <c r="F92" s="894"/>
      <c r="G92" s="894"/>
      <c r="H92" s="893">
        <f>'Sources and Uses Budget'!T93</f>
        <v>0</v>
      </c>
      <c r="I92" s="894"/>
      <c r="J92" s="894"/>
      <c r="K92" s="888"/>
    </row>
    <row r="93" spans="1:11" s="383" customFormat="1">
      <c r="A93" s="700" t="str">
        <f>'Sources and Uses Budget'!$A94</f>
        <v>Other: Special Inspections/Testing</v>
      </c>
      <c r="B93" s="893">
        <f>'Sources and Uses Budget'!C94</f>
        <v>85000</v>
      </c>
      <c r="C93" s="894"/>
      <c r="D93" s="894"/>
      <c r="E93" s="893">
        <f>'Sources and Uses Budget'!S94</f>
        <v>85000</v>
      </c>
      <c r="F93" s="894"/>
      <c r="G93" s="894"/>
      <c r="H93" s="893">
        <f>'Sources and Uses Budget'!T94</f>
        <v>0</v>
      </c>
      <c r="I93" s="894"/>
      <c r="J93" s="894"/>
      <c r="K93" s="888"/>
    </row>
    <row r="94" spans="1:11" s="383" customFormat="1">
      <c r="A94" s="373" t="s">
        <v>579</v>
      </c>
      <c r="B94" s="893">
        <f>'Sources and Uses Budget'!C95</f>
        <v>2309560</v>
      </c>
      <c r="C94" s="893">
        <f>SUM(C81:C93)</f>
        <v>0</v>
      </c>
      <c r="D94" s="893">
        <f>SUM(D81:D93)</f>
        <v>0</v>
      </c>
      <c r="E94" s="893">
        <f>'Sources and Uses Budget'!S95</f>
        <v>1620202</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39474128</v>
      </c>
      <c r="C95" s="893">
        <f>SUM(C61+C68+C75+C79+C94)</f>
        <v>0</v>
      </c>
      <c r="D95" s="893">
        <f>SUM(D61+D68+D75+D79+D94)</f>
        <v>0</v>
      </c>
      <c r="E95" s="893">
        <f>'Sources and Uses Budget'!S96</f>
        <v>35053133</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41674128</v>
      </c>
      <c r="C103" s="896">
        <f>SUM(C95+C102)</f>
        <v>0</v>
      </c>
      <c r="D103" s="896">
        <f>SUM(D95+D102)</f>
        <v>0</v>
      </c>
      <c r="E103" s="893">
        <f>'Sources and Uses Budget'!S104</f>
        <v>37253133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37253133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577" zoomScale="130" zoomScaleNormal="130" workbookViewId="0">
      <selection activeCell="J608" sqref="J608:N60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1668" t="s">
        <v>920</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row>
    <row r="2" spans="1:42" s="8" customFormat="1" ht="12.75" customHeight="1"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8" t="s">
        <v>405</v>
      </c>
      <c r="AF4" s="2478"/>
      <c r="AG4" s="2478"/>
      <c r="AH4" s="2478"/>
      <c r="AI4" s="2478"/>
      <c r="AJ4" s="2478"/>
      <c r="AK4" s="2478"/>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7" t="s">
        <v>929</v>
      </c>
      <c r="AG6" s="2327"/>
      <c r="AH6" s="2327"/>
      <c r="AI6" s="2327"/>
      <c r="AJ6" s="2327"/>
      <c r="AK6" s="2327"/>
      <c r="AL6" s="2327"/>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5" t="s">
        <v>2360</v>
      </c>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5" t="s">
        <v>1345</v>
      </c>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1" t="s">
        <v>135</v>
      </c>
      <c r="AC13" s="2481"/>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5" t="s">
        <v>1209</v>
      </c>
      <c r="C16" s="2305"/>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c r="AH16" s="2305"/>
      <c r="AI16" s="2305"/>
      <c r="AJ16" s="2305"/>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5" t="s">
        <v>1788</v>
      </c>
      <c r="C20" s="2345"/>
      <c r="D20" s="2345"/>
      <c r="E20" s="2345"/>
      <c r="F20" s="2345"/>
      <c r="G20" s="2345"/>
      <c r="H20" s="2345"/>
      <c r="I20" s="2345"/>
      <c r="J20" s="2345"/>
      <c r="K20" s="2345"/>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1255"/>
      <c r="AM20" s="38"/>
      <c r="AN20" s="1085"/>
    </row>
    <row r="21" spans="1:42" s="8" customFormat="1" ht="12.75" customHeight="1">
      <c r="A21" s="38"/>
      <c r="B21" s="2345"/>
      <c r="C21" s="2345"/>
      <c r="D21" s="2345"/>
      <c r="E21" s="2345"/>
      <c r="F21" s="2345"/>
      <c r="G21" s="2345"/>
      <c r="H21" s="2345"/>
      <c r="I21" s="2345"/>
      <c r="J21" s="2345"/>
      <c r="K21" s="2345"/>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1255"/>
      <c r="AM21" s="38"/>
      <c r="AN21" s="1085"/>
      <c r="AP21" s="517"/>
    </row>
    <row r="22" spans="1:42" s="8" customFormat="1" ht="12.75" customHeight="1">
      <c r="A22" s="38"/>
      <c r="B22" s="2345"/>
      <c r="C22" s="2345"/>
      <c r="D22" s="2345"/>
      <c r="E22" s="2345"/>
      <c r="F22" s="2345"/>
      <c r="G22" s="2345"/>
      <c r="H22" s="2345"/>
      <c r="I22" s="2345"/>
      <c r="J22" s="2345"/>
      <c r="K22" s="2345"/>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1255"/>
      <c r="AM22" s="38"/>
      <c r="AN22" s="1085"/>
    </row>
    <row r="23" spans="1:42" s="46" customFormat="1" ht="12.75" customHeight="1">
      <c r="A23" s="38"/>
      <c r="B23" s="2345"/>
      <c r="C23" s="2345"/>
      <c r="D23" s="2345"/>
      <c r="E23" s="2345"/>
      <c r="F23" s="2345"/>
      <c r="G23" s="2345"/>
      <c r="H23" s="2345"/>
      <c r="I23" s="2345"/>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1255"/>
      <c r="AM23" s="38"/>
      <c r="AN23" s="439"/>
    </row>
    <row r="24" spans="1:42" s="46" customFormat="1" ht="12.75" customHeight="1">
      <c r="A24" s="38"/>
      <c r="B24" s="2345"/>
      <c r="C24" s="2345"/>
      <c r="D24" s="2345"/>
      <c r="E24" s="2345"/>
      <c r="F24" s="2345"/>
      <c r="G24" s="2345"/>
      <c r="H24" s="2345"/>
      <c r="I24" s="2345"/>
      <c r="J24" s="2345"/>
      <c r="K24" s="2345"/>
      <c r="L24" s="2345"/>
      <c r="M24" s="2345"/>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1255"/>
      <c r="AM24" s="38"/>
      <c r="AN24" s="1088"/>
      <c r="AO24" s="155"/>
    </row>
    <row r="25" spans="1:42" s="46" customFormat="1" ht="12.75" customHeight="1">
      <c r="A25" s="38"/>
      <c r="B25" s="2345"/>
      <c r="C25" s="2345"/>
      <c r="D25" s="2345"/>
      <c r="E25" s="2345"/>
      <c r="F25" s="2345"/>
      <c r="G25" s="2345"/>
      <c r="H25" s="2345"/>
      <c r="I25" s="2345"/>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1255"/>
      <c r="AM25" s="38"/>
      <c r="AN25" s="1088"/>
    </row>
    <row r="26" spans="1:42" s="137" customFormat="1" ht="12.75" customHeight="1">
      <c r="A26" s="38"/>
      <c r="B26" s="2345"/>
      <c r="C26" s="2345"/>
      <c r="D26" s="2345"/>
      <c r="E26" s="2345"/>
      <c r="F26" s="2345"/>
      <c r="G26" s="2345"/>
      <c r="H26" s="2345"/>
      <c r="I26" s="2345"/>
      <c r="J26" s="2345"/>
      <c r="K26" s="2345"/>
      <c r="L26" s="2345"/>
      <c r="M26" s="2345"/>
      <c r="N26" s="2345"/>
      <c r="O26" s="2345"/>
      <c r="P26" s="2345"/>
      <c r="Q26" s="2345"/>
      <c r="R26" s="2345"/>
      <c r="S26" s="2345"/>
      <c r="T26" s="2345"/>
      <c r="U26" s="2345"/>
      <c r="V26" s="2345"/>
      <c r="W26" s="2345"/>
      <c r="X26" s="2345"/>
      <c r="Y26" s="2345"/>
      <c r="Z26" s="2345"/>
      <c r="AA26" s="2345"/>
      <c r="AB26" s="2345"/>
      <c r="AC26" s="2345"/>
      <c r="AD26" s="2345"/>
      <c r="AE26" s="2345"/>
      <c r="AF26" s="2345"/>
      <c r="AG26" s="2345"/>
      <c r="AH26" s="2345"/>
      <c r="AI26" s="2345"/>
      <c r="AJ26" s="2345"/>
      <c r="AK26" s="2345"/>
      <c r="AL26" s="1255"/>
      <c r="AM26" s="38"/>
      <c r="AN26" s="1089"/>
    </row>
    <row r="27" spans="1:42" s="46" customFormat="1" ht="12.75" customHeight="1">
      <c r="A27" s="38"/>
      <c r="B27" s="2345"/>
      <c r="C27" s="2345"/>
      <c r="D27" s="2345"/>
      <c r="E27" s="2345"/>
      <c r="F27" s="2345"/>
      <c r="G27" s="2345"/>
      <c r="H27" s="2345"/>
      <c r="I27" s="2345"/>
      <c r="J27" s="2345"/>
      <c r="K27" s="2345"/>
      <c r="L27" s="2345"/>
      <c r="M27" s="2345"/>
      <c r="N27" s="2345"/>
      <c r="O27" s="2345"/>
      <c r="P27" s="2345"/>
      <c r="Q27" s="2345"/>
      <c r="R27" s="2345"/>
      <c r="S27" s="2345"/>
      <c r="T27" s="2345"/>
      <c r="U27" s="2345"/>
      <c r="V27" s="2345"/>
      <c r="W27" s="2345"/>
      <c r="X27" s="2345"/>
      <c r="Y27" s="2345"/>
      <c r="Z27" s="2345"/>
      <c r="AA27" s="2345"/>
      <c r="AB27" s="2345"/>
      <c r="AC27" s="2345"/>
      <c r="AD27" s="2345"/>
      <c r="AE27" s="2345"/>
      <c r="AF27" s="2345"/>
      <c r="AG27" s="2345"/>
      <c r="AH27" s="2345"/>
      <c r="AI27" s="2345"/>
      <c r="AJ27" s="2345"/>
      <c r="AK27" s="2345"/>
      <c r="AL27" s="1255"/>
      <c r="AM27" s="38"/>
      <c r="AN27" s="1090"/>
    </row>
    <row r="28" spans="1:42" s="46" customFormat="1" ht="12.75" customHeight="1">
      <c r="A28" s="38"/>
      <c r="B28" s="2345"/>
      <c r="C28" s="2345"/>
      <c r="D28" s="2345"/>
      <c r="E28" s="2345"/>
      <c r="F28" s="2345"/>
      <c r="G28" s="2345"/>
      <c r="H28" s="2345"/>
      <c r="I28" s="2345"/>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1255"/>
      <c r="AM28" s="38"/>
      <c r="AN28" s="1090"/>
    </row>
    <row r="29" spans="1:42" s="46" customFormat="1" ht="31.7" customHeight="1">
      <c r="A29" s="38"/>
      <c r="B29" s="2345"/>
      <c r="C29" s="2345"/>
      <c r="D29" s="2345"/>
      <c r="E29" s="2345"/>
      <c r="F29" s="2345"/>
      <c r="G29" s="2345"/>
      <c r="H29" s="2345"/>
      <c r="I29" s="2345"/>
      <c r="J29" s="2345"/>
      <c r="K29" s="2345"/>
      <c r="L29" s="234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5"/>
      <c r="AK29" s="2345"/>
      <c r="AL29" s="1255"/>
      <c r="AM29" s="38"/>
      <c r="AN29" s="1090"/>
      <c r="AO29" s="724" t="s">
        <v>86</v>
      </c>
      <c r="AP29" s="578"/>
    </row>
    <row r="30" spans="1:42" s="46" customFormat="1" ht="12.75" customHeight="1">
      <c r="A30" s="8"/>
      <c r="B30" s="2346"/>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9">
        <f>IF((AND(AND(OR(Application!D211="Nonprofit (qualified nonprofit organization)",Application!D211="Nonprofit (homeless assistance)",Application!D211="Special Needs/SRO"),Application!D214="Special Needs"),$AB$13="N/A")),VLOOKUP($B$16,$AO$14:$AP$16,2,FALSE),VLOOKUP($B$11,$AO$9:$AP$11,2,FALSE))</f>
        <v>7</v>
      </c>
      <c r="AK31" s="2479"/>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7" t="s">
        <v>66</v>
      </c>
      <c r="AG33" s="2327"/>
      <c r="AH33" s="2327"/>
      <c r="AI33" s="2327"/>
      <c r="AJ33" s="2327"/>
      <c r="AK33" s="2327"/>
      <c r="AL33" s="2327"/>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5" t="s">
        <v>1349</v>
      </c>
      <c r="D35" s="2305"/>
      <c r="E35" s="2305"/>
      <c r="F35" s="2305"/>
      <c r="G35" s="2305"/>
      <c r="H35" s="2305"/>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1" t="s">
        <v>135</v>
      </c>
      <c r="AD37" s="2481"/>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5" t="s">
        <v>1209</v>
      </c>
      <c r="D40" s="2305"/>
      <c r="E40" s="2305"/>
      <c r="F40" s="2305"/>
      <c r="G40" s="2305"/>
      <c r="H40" s="2305"/>
      <c r="I40" s="2305"/>
      <c r="J40" s="2305"/>
      <c r="K40" s="2305"/>
      <c r="L40" s="2305"/>
      <c r="M40" s="2305"/>
      <c r="N40" s="2305"/>
      <c r="O40" s="2305"/>
      <c r="P40" s="2305"/>
      <c r="Q40" s="2305"/>
      <c r="R40" s="2305"/>
      <c r="S40" s="2305"/>
      <c r="T40" s="2305"/>
      <c r="U40" s="2305"/>
      <c r="V40" s="2305"/>
      <c r="W40" s="2305"/>
      <c r="X40" s="2305"/>
      <c r="Y40" s="2305"/>
      <c r="Z40" s="2305"/>
      <c r="AA40" s="2305"/>
      <c r="AB40" s="2305"/>
      <c r="AC40" s="2305"/>
      <c r="AD40" s="2305"/>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5" t="s">
        <v>2359</v>
      </c>
      <c r="D45" s="2305"/>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9">
        <f>IF((AND(AND(OR(Application!D211="Nonprofit (qualified nonprofit organization)",Application!D211="Nonprofit (homeless assistance)",Application!D211="Special Needs/SRO"),Application!D214="Special Needs"),$AC$37="N/A")),VLOOKUP($C$40,$AO$35:$AP$37,2,FALSE),VLOOKUP($C$35,$AO$29:$AP$32,2,FALSE))</f>
        <v>3</v>
      </c>
      <c r="AK47" s="2389"/>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7" t="s">
        <v>1604</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252"/>
      <c r="AM49" s="163"/>
      <c r="AN49" s="439"/>
      <c r="AP49" s="46" t="s">
        <v>621</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252"/>
      <c r="AM50" s="163"/>
      <c r="AN50" s="439"/>
      <c r="AP50" s="46" t="s">
        <v>677</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252"/>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252"/>
      <c r="AM52" s="163"/>
      <c r="AN52" s="1089"/>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252"/>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252"/>
      <c r="AM54" s="163"/>
      <c r="AN54" s="439"/>
    </row>
    <row r="55" spans="1:43" s="46" customFormat="1" ht="33.6"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1605</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252"/>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252"/>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252"/>
      <c r="AM59" s="163"/>
      <c r="AN59" s="439"/>
    </row>
    <row r="60" spans="1:43" s="46" customFormat="1" ht="17.850000000000001"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7" t="s">
        <v>1606</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252"/>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252"/>
      <c r="AM63" s="163"/>
      <c r="AN63" s="439"/>
    </row>
    <row r="64" spans="1:43" s="46" customFormat="1" ht="23.1" customHeight="1">
      <c r="A64" s="653"/>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7">
        <f>$AJ$31+$AJ$47</f>
        <v>10</v>
      </c>
      <c r="AL66" s="2348"/>
      <c r="AM66" s="23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0" t="s">
        <v>405</v>
      </c>
      <c r="AF69" s="2380"/>
      <c r="AG69" s="2380"/>
      <c r="AH69" s="2380"/>
      <c r="AI69" s="2380"/>
      <c r="AJ69" s="2380"/>
      <c r="AK69" s="2380"/>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5" t="s">
        <v>725</v>
      </c>
      <c r="C71" s="2305"/>
      <c r="D71" s="2305"/>
      <c r="E71" s="2305"/>
      <c r="F71" s="2305"/>
      <c r="G71" s="2305"/>
      <c r="H71" s="2305"/>
      <c r="I71" s="2305"/>
      <c r="J71" s="2305"/>
      <c r="K71" s="2305"/>
      <c r="P71" s="153"/>
      <c r="Q71" s="153"/>
      <c r="R71" s="153"/>
      <c r="S71" s="153"/>
      <c r="T71" s="153"/>
      <c r="U71" s="153"/>
      <c r="V71" s="153"/>
      <c r="W71" s="153"/>
      <c r="X71" s="153"/>
      <c r="AF71" s="2327" t="s">
        <v>1021</v>
      </c>
      <c r="AG71" s="2327"/>
      <c r="AH71" s="2327"/>
      <c r="AI71" s="2327"/>
      <c r="AJ71" s="2327"/>
      <c r="AK71" s="2327"/>
      <c r="AL71" s="2327"/>
      <c r="AN71" s="439"/>
      <c r="AP71" s="46" t="s">
        <v>135</v>
      </c>
    </row>
    <row r="72" spans="1:42" s="46" customFormat="1" ht="12.75" customHeight="1">
      <c r="B72" s="2480" t="s">
        <v>1427</v>
      </c>
      <c r="C72" s="2480"/>
      <c r="D72" s="2480"/>
      <c r="E72" s="2480"/>
      <c r="F72" s="2480"/>
      <c r="G72" s="2480"/>
      <c r="H72" s="2480"/>
      <c r="I72" s="2480"/>
      <c r="J72" s="2480"/>
      <c r="K72" s="2480"/>
      <c r="L72" s="2480"/>
      <c r="M72" s="2480"/>
      <c r="N72" s="2480"/>
      <c r="O72" s="2480"/>
      <c r="P72" s="2480"/>
      <c r="Q72" s="2480"/>
      <c r="R72" s="2480"/>
      <c r="S72" s="2480"/>
      <c r="T72" s="2305" t="s">
        <v>135</v>
      </c>
      <c r="U72" s="2305"/>
      <c r="V72" s="2305"/>
      <c r="W72" s="2305"/>
      <c r="X72" s="2305"/>
      <c r="Y72" s="2305"/>
      <c r="Z72" s="2305"/>
      <c r="AA72" s="2305"/>
      <c r="AB72" s="2305"/>
      <c r="AC72" s="2305"/>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4">
        <f>VLOOKUP($B$71,$AP$45:$AR$50,2,FALSE)</f>
        <v>10</v>
      </c>
      <c r="AL73" s="2325"/>
      <c r="AM73" s="2325"/>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0" t="s">
        <v>1060</v>
      </c>
      <c r="AF78" s="2380"/>
      <c r="AG78" s="2380"/>
      <c r="AH78" s="2380"/>
      <c r="AI78" s="2380"/>
      <c r="AJ78" s="2380"/>
      <c r="AK78" s="2380"/>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2012</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252"/>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252"/>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252"/>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252"/>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252"/>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252"/>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252"/>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252"/>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252"/>
      <c r="AM88" s="153"/>
      <c r="AN88" s="439"/>
    </row>
    <row r="89" spans="1:42" s="46" customFormat="1" ht="14.45"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252"/>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7" t="s">
        <v>929</v>
      </c>
      <c r="AG95" s="2327"/>
      <c r="AH95" s="2327"/>
      <c r="AI95" s="2327"/>
      <c r="AJ95" s="2327"/>
      <c r="AK95" s="2327"/>
      <c r="AL95" s="2327"/>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7" t="s">
        <v>63</v>
      </c>
      <c r="AG100" s="2327"/>
      <c r="AH100" s="2327"/>
      <c r="AI100" s="2327"/>
      <c r="AJ100" s="2327"/>
      <c r="AK100" s="2327"/>
      <c r="AL100" s="2327"/>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7" t="s">
        <v>64</v>
      </c>
      <c r="AG105" s="2327"/>
      <c r="AH105" s="2327"/>
      <c r="AI105" s="2327"/>
      <c r="AJ105" s="2327"/>
      <c r="AK105" s="2327"/>
      <c r="AL105" s="2327"/>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7" t="s">
        <v>65</v>
      </c>
      <c r="AG110" s="2327"/>
      <c r="AH110" s="2327"/>
      <c r="AI110" s="2327"/>
      <c r="AJ110" s="2327"/>
      <c r="AK110" s="2327"/>
      <c r="AL110" s="2327"/>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7" t="s">
        <v>66</v>
      </c>
      <c r="AG114" s="2327"/>
      <c r="AH114" s="2327"/>
      <c r="AI114" s="2327"/>
      <c r="AJ114" s="2327"/>
      <c r="AK114" s="2327"/>
      <c r="AL114" s="2327"/>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6" t="s">
        <v>794</v>
      </c>
      <c r="I117" s="2336"/>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84" t="s">
        <v>135</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3" t="s">
        <v>135</v>
      </c>
      <c r="C125" s="1853"/>
      <c r="D125" s="436"/>
      <c r="E125" s="2337" t="s">
        <v>1938</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249"/>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249"/>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249"/>
      <c r="AN127" s="439"/>
    </row>
    <row r="128" spans="1:47" s="46" customFormat="1" ht="12.75" customHeight="1">
      <c r="A128" s="28"/>
      <c r="B128" s="161"/>
      <c r="C128" s="187"/>
      <c r="D128" s="461"/>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4">
        <f>VLOOKUP($H$117,$AO$101:$AP$106,2,FALSE)+VLOOKUP($H$123,$AO$121:$AP$123,2,FALSE)</f>
        <v>3</v>
      </c>
      <c r="AK129" s="232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2" t="s">
        <v>2017</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27" t="s">
        <v>66</v>
      </c>
      <c r="AG133" s="2327"/>
      <c r="AH133" s="2327"/>
      <c r="AI133" s="2327"/>
      <c r="AJ133" s="2327"/>
      <c r="AK133" s="2327"/>
      <c r="AL133" s="2327"/>
      <c r="AM133" s="153"/>
      <c r="AN133" s="459"/>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3.1"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5" t="s">
        <v>135</v>
      </c>
      <c r="T138" s="2485"/>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7" t="s">
        <v>114</v>
      </c>
      <c r="AG140" s="2327"/>
      <c r="AH140" s="2327"/>
      <c r="AI140" s="2327"/>
      <c r="AJ140" s="2327"/>
      <c r="AK140" s="2327"/>
      <c r="AL140" s="2327"/>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6" t="s">
        <v>638</v>
      </c>
      <c r="I142" s="2336"/>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4">
        <f>VLOOKUP($H$142,$AO$116:$AP$118,2,FALSE)</f>
        <v>3</v>
      </c>
      <c r="AK144" s="232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7" t="s">
        <v>66</v>
      </c>
      <c r="AG148" s="2327"/>
      <c r="AH148" s="2327"/>
      <c r="AI148" s="2327"/>
      <c r="AJ148" s="2327"/>
      <c r="AK148" s="2327"/>
      <c r="AL148" s="2327"/>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7" t="s">
        <v>114</v>
      </c>
      <c r="AG151" s="2327"/>
      <c r="AH151" s="2327"/>
      <c r="AI151" s="2327"/>
      <c r="AJ151" s="2327"/>
      <c r="AK151" s="2327"/>
      <c r="AL151" s="2327"/>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6" t="s">
        <v>638</v>
      </c>
      <c r="I154" s="233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4">
        <f>VLOOKUP(H154,AT116:AU118,2,FALSE)</f>
        <v>3</v>
      </c>
      <c r="AK156" s="2326"/>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7" t="s">
        <v>809</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27" t="s">
        <v>64</v>
      </c>
      <c r="AG161" s="2327"/>
      <c r="AH161" s="2327"/>
      <c r="AI161" s="2327"/>
      <c r="AJ161" s="2327"/>
      <c r="AK161" s="2327"/>
      <c r="AL161" s="2327"/>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7" t="s">
        <v>1877</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27" t="s">
        <v>65</v>
      </c>
      <c r="AG165" s="2327"/>
      <c r="AH165" s="2327"/>
      <c r="AI165" s="2327"/>
      <c r="AJ165" s="2327"/>
      <c r="AK165" s="2327"/>
      <c r="AL165" s="2327"/>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7" t="s">
        <v>1878</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27" t="s">
        <v>66</v>
      </c>
      <c r="AG169" s="2327"/>
      <c r="AH169" s="2327"/>
      <c r="AI169" s="2327"/>
      <c r="AJ169" s="2327"/>
      <c r="AK169" s="2327"/>
      <c r="AL169" s="2327"/>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27"/>
      <c r="AF170" s="2327"/>
      <c r="AG170" s="2327"/>
      <c r="AH170" s="2327"/>
      <c r="AI170" s="2327"/>
      <c r="AJ170" s="2327"/>
      <c r="AK170" s="2327"/>
      <c r="AL170" s="1253"/>
      <c r="AM170" s="153"/>
      <c r="AN170" s="439"/>
      <c r="AO170" s="46" t="s">
        <v>135</v>
      </c>
      <c r="AP170" s="730">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7" t="s">
        <v>1879</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27" t="s">
        <v>65</v>
      </c>
      <c r="AG173" s="2327"/>
      <c r="AH173" s="2327"/>
      <c r="AI173" s="2327"/>
      <c r="AJ173" s="2327"/>
      <c r="AK173" s="2327"/>
      <c r="AL173" s="2327"/>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253"/>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7" t="s">
        <v>1880</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27" t="s">
        <v>66</v>
      </c>
      <c r="AG177" s="2327"/>
      <c r="AH177" s="2327"/>
      <c r="AI177" s="2327"/>
      <c r="AJ177" s="2327"/>
      <c r="AK177" s="2327"/>
      <c r="AL177" s="2327"/>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7" t="s">
        <v>1609</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27" t="s">
        <v>114</v>
      </c>
      <c r="AG181" s="2327"/>
      <c r="AH181" s="2327"/>
      <c r="AI181" s="2327"/>
      <c r="AJ181" s="2327"/>
      <c r="AK181" s="2327"/>
      <c r="AL181" s="2327"/>
      <c r="AM181" s="203"/>
      <c r="AN181" s="439"/>
    </row>
    <row r="182" spans="1:42" s="46" customFormat="1" ht="23.1"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7" t="s">
        <v>1610</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27" t="s">
        <v>353</v>
      </c>
      <c r="AG184" s="2327"/>
      <c r="AH184" s="2327"/>
      <c r="AI184" s="2327"/>
      <c r="AJ184" s="2327"/>
      <c r="AK184" s="2327"/>
      <c r="AL184" s="2327"/>
      <c r="AM184" s="203"/>
      <c r="AN184" s="439"/>
      <c r="AO184" s="144" t="s">
        <v>638</v>
      </c>
      <c r="AP184" s="46">
        <v>3</v>
      </c>
    </row>
    <row r="185" spans="1:42" s="46" customFormat="1" ht="23.1"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6" t="s">
        <v>793</v>
      </c>
      <c r="I187" s="233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4">
        <f>VLOOKUP($H$187,$AO$137:$AP$144,2,FALSE)</f>
        <v>4</v>
      </c>
      <c r="AK189" s="232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7" t="s">
        <v>2160</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27" t="s">
        <v>66</v>
      </c>
      <c r="AG193" s="2327"/>
      <c r="AH193" s="2327"/>
      <c r="AI193" s="2327"/>
      <c r="AJ193" s="2327"/>
      <c r="AK193" s="2327"/>
      <c r="AL193" s="2327"/>
      <c r="AM193" s="153"/>
      <c r="AN193" s="1089"/>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089"/>
      <c r="AO194" s="2556"/>
      <c r="AP194" s="2556"/>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7" t="s">
        <v>2161</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27" t="s">
        <v>114</v>
      </c>
      <c r="AG198" s="2327"/>
      <c r="AH198" s="2327"/>
      <c r="AI198" s="2327"/>
      <c r="AJ198" s="2327"/>
      <c r="AK198" s="2327"/>
      <c r="AL198" s="2327"/>
      <c r="AM198" s="153"/>
      <c r="AN198" s="439"/>
      <c r="AO198" s="144" t="s">
        <v>213</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9" t="s">
        <v>2162</v>
      </c>
      <c r="F203" s="2299"/>
      <c r="G203" s="2299"/>
      <c r="H203" s="2299"/>
      <c r="I203" s="2299"/>
      <c r="J203" s="2299"/>
      <c r="K203" s="2299"/>
      <c r="L203" s="2299"/>
      <c r="M203" s="2299"/>
      <c r="N203" s="2299"/>
      <c r="O203" s="2299"/>
      <c r="P203" s="2299"/>
      <c r="Q203" s="2299"/>
      <c r="R203" s="2299"/>
      <c r="S203" s="2299"/>
      <c r="T203" s="2299"/>
      <c r="U203" s="2299"/>
      <c r="V203" s="2299"/>
      <c r="W203" s="2299"/>
      <c r="X203" s="2299"/>
      <c r="Y203" s="2299"/>
      <c r="Z203" s="2299"/>
      <c r="AA203" s="2299"/>
      <c r="AB203" s="229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9"/>
      <c r="F205" s="2299"/>
      <c r="G205" s="2299"/>
      <c r="H205" s="2299"/>
      <c r="I205" s="2299"/>
      <c r="J205" s="2299"/>
      <c r="K205" s="2299"/>
      <c r="L205" s="2299"/>
      <c r="M205" s="2299"/>
      <c r="N205" s="2299"/>
      <c r="O205" s="2299"/>
      <c r="P205" s="2299"/>
      <c r="Q205" s="2299"/>
      <c r="R205" s="2299"/>
      <c r="S205" s="2299"/>
      <c r="T205" s="2299"/>
      <c r="U205" s="2299"/>
      <c r="V205" s="2299"/>
      <c r="W205" s="2299"/>
      <c r="X205" s="2299"/>
      <c r="Y205" s="2299"/>
      <c r="Z205" s="2299"/>
      <c r="AA205" s="2299"/>
      <c r="AB205" s="229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6" t="s">
        <v>638</v>
      </c>
      <c r="I206" s="233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4">
        <f>VLOOKUP($H$206,$AO$156:$AP$158,2,FALSE)</f>
        <v>3</v>
      </c>
      <c r="AK208" s="232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6" t="s">
        <v>1356</v>
      </c>
      <c r="F212" s="2486"/>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46"/>
      <c r="AD212" s="46"/>
      <c r="AF212" s="2327" t="s">
        <v>66</v>
      </c>
      <c r="AG212" s="2327"/>
      <c r="AH212" s="2327"/>
      <c r="AI212" s="2327"/>
      <c r="AJ212" s="2327"/>
      <c r="AK212" s="2327"/>
      <c r="AL212" s="2327"/>
      <c r="AM212" s="153"/>
      <c r="AN212" s="317"/>
      <c r="AP212" s="50" t="s">
        <v>109</v>
      </c>
    </row>
    <row r="213" spans="1:52" s="16" customFormat="1" ht="11.85" customHeight="1">
      <c r="A213" s="28"/>
      <c r="B213" s="161"/>
      <c r="C213" s="187"/>
      <c r="D213" s="144"/>
      <c r="E213" s="2486"/>
      <c r="F213" s="2486"/>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46"/>
      <c r="AD213" s="46"/>
      <c r="AE213" s="28"/>
      <c r="AM213" s="153"/>
      <c r="AN213" s="317"/>
      <c r="AP213" s="50" t="s">
        <v>106</v>
      </c>
    </row>
    <row r="214" spans="1:52" s="16" customFormat="1" ht="14.1" customHeight="1">
      <c r="A214" s="28"/>
      <c r="B214" s="148"/>
      <c r="C214" s="188"/>
      <c r="D214" s="144"/>
      <c r="E214" s="2486"/>
      <c r="F214" s="2486"/>
      <c r="G214" s="248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46"/>
      <c r="AD214" s="46"/>
      <c r="AE214" s="27"/>
      <c r="AM214" s="153"/>
      <c r="AN214" s="317"/>
      <c r="AP214" s="50" t="s">
        <v>107</v>
      </c>
    </row>
    <row r="215" spans="1:52" s="16" customFormat="1" ht="14.1" customHeight="1">
      <c r="A215" s="28"/>
      <c r="B215" s="74"/>
      <c r="C215" s="77"/>
      <c r="D215" s="144" t="s">
        <v>213</v>
      </c>
      <c r="E215" s="2344" t="s">
        <v>1357</v>
      </c>
      <c r="F215" s="2344"/>
      <c r="G215" s="2344"/>
      <c r="H215" s="2344"/>
      <c r="I215" s="2344"/>
      <c r="J215" s="2344"/>
      <c r="K215" s="2344"/>
      <c r="L215" s="2344"/>
      <c r="M215" s="2344"/>
      <c r="N215" s="2344"/>
      <c r="O215" s="2344"/>
      <c r="P215" s="2344"/>
      <c r="Q215" s="2344"/>
      <c r="R215" s="2344"/>
      <c r="S215" s="2344"/>
      <c r="T215" s="2344"/>
      <c r="U215" s="2344"/>
      <c r="V215" s="2344"/>
      <c r="W215" s="2344"/>
      <c r="X215" s="2344"/>
      <c r="Y215" s="2344"/>
      <c r="Z215" s="2344"/>
      <c r="AA215" s="2344"/>
      <c r="AB215" s="2344"/>
      <c r="AC215" s="46"/>
      <c r="AD215" s="46"/>
      <c r="AF215" s="2327" t="s">
        <v>114</v>
      </c>
      <c r="AG215" s="2327"/>
      <c r="AH215" s="2327"/>
      <c r="AI215" s="2327"/>
      <c r="AJ215" s="2327"/>
      <c r="AK215" s="2327"/>
      <c r="AL215" s="2327"/>
      <c r="AM215" s="153"/>
      <c r="AN215" s="1091"/>
      <c r="AP215" s="482" t="s">
        <v>386</v>
      </c>
    </row>
    <row r="216" spans="1:52" s="16" customFormat="1" ht="12.75" customHeight="1">
      <c r="A216" s="28"/>
      <c r="B216" s="161"/>
      <c r="C216" s="187"/>
      <c r="D216" s="28"/>
      <c r="E216" s="2344"/>
      <c r="F216" s="2344"/>
      <c r="G216" s="2344"/>
      <c r="H216" s="2344"/>
      <c r="I216" s="2344"/>
      <c r="J216" s="2344"/>
      <c r="K216" s="2344"/>
      <c r="L216" s="2344"/>
      <c r="M216" s="2344"/>
      <c r="N216" s="2344"/>
      <c r="O216" s="2344"/>
      <c r="P216" s="2344"/>
      <c r="Q216" s="2344"/>
      <c r="R216" s="2344"/>
      <c r="S216" s="2344"/>
      <c r="T216" s="2344"/>
      <c r="U216" s="2344"/>
      <c r="V216" s="2344"/>
      <c r="W216" s="2344"/>
      <c r="X216" s="2344"/>
      <c r="Y216" s="2344"/>
      <c r="Z216" s="2344"/>
      <c r="AA216" s="2344"/>
      <c r="AB216" s="2344"/>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344"/>
      <c r="F217" s="2344"/>
      <c r="G217" s="2344"/>
      <c r="H217" s="2344"/>
      <c r="I217" s="2344"/>
      <c r="J217" s="2344"/>
      <c r="K217" s="2344"/>
      <c r="L217" s="2344"/>
      <c r="M217" s="2344"/>
      <c r="N217" s="2344"/>
      <c r="O217" s="2344"/>
      <c r="P217" s="2344"/>
      <c r="Q217" s="2344"/>
      <c r="R217" s="2344"/>
      <c r="S217" s="2344"/>
      <c r="T217" s="2344"/>
      <c r="U217" s="2344"/>
      <c r="V217" s="2344"/>
      <c r="W217" s="2344"/>
      <c r="X217" s="2344"/>
      <c r="Y217" s="2344"/>
      <c r="Z217" s="2344"/>
      <c r="AA217" s="2344"/>
      <c r="AB217" s="2344"/>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36" t="s">
        <v>135</v>
      </c>
      <c r="I218" s="233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4">
        <f>VLOOKUP($H$218,$AO$156:$AP$158,2,FALSE)</f>
        <v>0</v>
      </c>
      <c r="AK220" s="2326"/>
      <c r="AL220" s="25"/>
      <c r="AM220" s="137"/>
      <c r="AN220" s="1092"/>
      <c r="AP220" s="2324"/>
      <c r="AQ220" s="232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7" t="s">
        <v>1627</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27" t="s">
        <v>66</v>
      </c>
      <c r="AG224" s="2327"/>
      <c r="AH224" s="2327"/>
      <c r="AI224" s="2327"/>
      <c r="AJ224" s="2327"/>
      <c r="AK224" s="2327"/>
      <c r="AL224" s="2327"/>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7" t="s">
        <v>960</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27" t="s">
        <v>114</v>
      </c>
      <c r="AG227" s="2327"/>
      <c r="AH227" s="2327"/>
      <c r="AI227" s="2327"/>
      <c r="AJ227" s="2327"/>
      <c r="AK227" s="2327"/>
      <c r="AL227" s="2327"/>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6" t="s">
        <v>135</v>
      </c>
      <c r="I230" s="233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4">
        <f>VLOOKUP($H$230,$AO$170:$AP$172,2,FALSE)</f>
        <v>0</v>
      </c>
      <c r="AK232" s="232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7" t="s">
        <v>1214</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27" t="s">
        <v>66</v>
      </c>
      <c r="AG236" s="2327"/>
      <c r="AH236" s="2327"/>
      <c r="AI236" s="2327"/>
      <c r="AJ236" s="2327"/>
      <c r="AK236" s="2327"/>
      <c r="AL236" s="2327"/>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7" t="s">
        <v>1215</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22"/>
      <c r="AC240" s="46"/>
      <c r="AD240" s="46"/>
      <c r="AF240" s="2327" t="s">
        <v>114</v>
      </c>
      <c r="AG240" s="2327"/>
      <c r="AH240" s="2327"/>
      <c r="AI240" s="2327"/>
      <c r="AJ240" s="2327"/>
      <c r="AK240" s="2327"/>
      <c r="AL240" s="2327"/>
      <c r="AM240" s="153"/>
      <c r="AN240" s="317"/>
      <c r="AO240" s="132"/>
      <c r="AP240" s="65"/>
    </row>
    <row r="241" spans="1:74" s="16" customFormat="1">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6" t="s">
        <v>135</v>
      </c>
      <c r="I244" s="233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4">
        <f>VLOOKUP($H$244,$AO$183:$AP$185,2,FALSE)</f>
        <v>0</v>
      </c>
      <c r="AK246" s="2326"/>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7" t="s">
        <v>352</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27" t="s">
        <v>114</v>
      </c>
      <c r="AG250" s="2327"/>
      <c r="AH250" s="2327"/>
      <c r="AI250" s="2327"/>
      <c r="AJ250" s="2327"/>
      <c r="AK250" s="2327"/>
      <c r="AL250" s="2327"/>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7" t="s">
        <v>1358</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27" t="s">
        <v>353</v>
      </c>
      <c r="AG253" s="2327"/>
      <c r="AH253" s="2327"/>
      <c r="AI253" s="2327"/>
      <c r="AJ253" s="2327"/>
      <c r="AK253" s="2327"/>
      <c r="AL253" s="2327"/>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6" t="s">
        <v>638</v>
      </c>
      <c r="I256" s="233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4">
        <f>VLOOKUP($H$256,$AO$196:$AP$198,2,FALSE)</f>
        <v>2</v>
      </c>
      <c r="AK258" s="2326"/>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7" t="s">
        <v>2158</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27" t="s">
        <v>114</v>
      </c>
      <c r="AG262" s="2327"/>
      <c r="AH262" s="2327"/>
      <c r="AI262" s="2327"/>
      <c r="AJ262" s="2327"/>
      <c r="AK262" s="2327"/>
      <c r="AL262" s="2327"/>
      <c r="AM262" s="175"/>
      <c r="AN262" s="317"/>
    </row>
    <row r="263" spans="1:74" s="16" customFormat="1">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4" t="s">
        <v>2159</v>
      </c>
      <c r="F266" s="2554"/>
      <c r="G266" s="2554"/>
      <c r="H266" s="2554"/>
      <c r="I266" s="2554"/>
      <c r="J266" s="2554"/>
      <c r="K266" s="2554"/>
      <c r="L266" s="2554"/>
      <c r="M266" s="2554"/>
      <c r="N266" s="2554"/>
      <c r="O266" s="2554"/>
      <c r="P266" s="2554"/>
      <c r="Q266" s="2554"/>
      <c r="R266" s="2554"/>
      <c r="S266" s="2554"/>
      <c r="T266" s="2554"/>
      <c r="U266" s="2554"/>
      <c r="V266" s="2554"/>
      <c r="W266" s="2554"/>
      <c r="X266" s="2554"/>
      <c r="Y266" s="2554"/>
      <c r="Z266" s="2554"/>
      <c r="AA266" s="2554"/>
      <c r="AB266" s="2554"/>
      <c r="AC266" s="2554"/>
      <c r="AD266" s="2554"/>
      <c r="AF266" s="2327" t="s">
        <v>66</v>
      </c>
      <c r="AG266" s="2327"/>
      <c r="AH266" s="2327"/>
      <c r="AI266" s="2327"/>
      <c r="AJ266" s="2327"/>
      <c r="AK266" s="2327"/>
      <c r="AL266" s="2327"/>
      <c r="AM266" s="175"/>
      <c r="AN266" s="439"/>
    </row>
    <row r="267" spans="1:74" s="46" customFormat="1" ht="12.75" customHeight="1">
      <c r="A267" s="28"/>
      <c r="B267" s="173"/>
      <c r="C267" s="218"/>
      <c r="D267" s="144"/>
      <c r="E267" s="2554"/>
      <c r="F267" s="2554"/>
      <c r="G267" s="2554"/>
      <c r="H267" s="2554"/>
      <c r="I267" s="2554"/>
      <c r="J267" s="2554"/>
      <c r="K267" s="2554"/>
      <c r="L267" s="2554"/>
      <c r="M267" s="2554"/>
      <c r="N267" s="2554"/>
      <c r="O267" s="2554"/>
      <c r="P267" s="2554"/>
      <c r="Q267" s="2554"/>
      <c r="R267" s="2554"/>
      <c r="S267" s="2554"/>
      <c r="T267" s="2554"/>
      <c r="U267" s="2554"/>
      <c r="V267" s="2554"/>
      <c r="W267" s="2554"/>
      <c r="X267" s="2554"/>
      <c r="Y267" s="2554"/>
      <c r="Z267" s="2554"/>
      <c r="AA267" s="2554"/>
      <c r="AB267" s="2554"/>
      <c r="AC267" s="2554"/>
      <c r="AD267" s="2554"/>
      <c r="AE267" s="179"/>
      <c r="AF267" s="179"/>
      <c r="AG267" s="179"/>
      <c r="AH267" s="179"/>
      <c r="AI267" s="179"/>
      <c r="AJ267" s="179"/>
      <c r="AK267" s="179"/>
      <c r="AL267" s="1253"/>
      <c r="AM267" s="175"/>
      <c r="AN267" s="439"/>
    </row>
    <row r="268" spans="1:74" s="46" customFormat="1" ht="12.75" customHeight="1">
      <c r="A268" s="28"/>
      <c r="B268" s="173"/>
      <c r="C268" s="218"/>
      <c r="D268" s="144"/>
      <c r="E268" s="2554"/>
      <c r="F268" s="2554"/>
      <c r="G268" s="2554"/>
      <c r="H268" s="2554"/>
      <c r="I268" s="2554"/>
      <c r="J268" s="2554"/>
      <c r="K268" s="2554"/>
      <c r="L268" s="2554"/>
      <c r="M268" s="2554"/>
      <c r="N268" s="2554"/>
      <c r="O268" s="2554"/>
      <c r="P268" s="2554"/>
      <c r="Q268" s="2554"/>
      <c r="R268" s="2554"/>
      <c r="S268" s="2554"/>
      <c r="T268" s="2554"/>
      <c r="U268" s="2554"/>
      <c r="V268" s="2554"/>
      <c r="W268" s="2554"/>
      <c r="X268" s="2554"/>
      <c r="Y268" s="2554"/>
      <c r="Z268" s="2554"/>
      <c r="AA268" s="2554"/>
      <c r="AB268" s="2554"/>
      <c r="AC268" s="2554"/>
      <c r="AD268" s="2554"/>
      <c r="AE268" s="179"/>
      <c r="AF268" s="179"/>
      <c r="AG268" s="179"/>
      <c r="AH268" s="179"/>
      <c r="AI268" s="179"/>
      <c r="AJ268" s="179"/>
      <c r="AK268" s="179"/>
      <c r="AL268" s="1253"/>
      <c r="AM268" s="175"/>
      <c r="AN268" s="439"/>
    </row>
    <row r="269" spans="1:74" s="46" customFormat="1" ht="12.75" customHeight="1">
      <c r="A269" s="28"/>
      <c r="B269" s="173"/>
      <c r="C269" s="218"/>
      <c r="D269" s="144"/>
      <c r="E269" s="2554"/>
      <c r="F269" s="2554"/>
      <c r="G269" s="2554"/>
      <c r="H269" s="2554"/>
      <c r="I269" s="2554"/>
      <c r="J269" s="2554"/>
      <c r="K269" s="2554"/>
      <c r="L269" s="2554"/>
      <c r="M269" s="2554"/>
      <c r="N269" s="2554"/>
      <c r="O269" s="2554"/>
      <c r="P269" s="2554"/>
      <c r="Q269" s="2554"/>
      <c r="R269" s="2554"/>
      <c r="S269" s="2554"/>
      <c r="T269" s="2554"/>
      <c r="U269" s="2554"/>
      <c r="V269" s="2554"/>
      <c r="W269" s="2554"/>
      <c r="X269" s="2554"/>
      <c r="Y269" s="2554"/>
      <c r="Z269" s="2554"/>
      <c r="AA269" s="2554"/>
      <c r="AB269" s="2554"/>
      <c r="AC269" s="2554"/>
      <c r="AD269" s="2554"/>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6" t="s">
        <v>135</v>
      </c>
      <c r="I271" s="233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4">
        <f>VLOOKUP($H$271,$AP$216:$AQ$218,2,FALSE)</f>
        <v>0</v>
      </c>
      <c r="AK273" s="232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7" t="s">
        <v>2157</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27" t="s">
        <v>1787</v>
      </c>
      <c r="AG277" s="2327"/>
      <c r="AH277" s="2327"/>
      <c r="AI277" s="2327"/>
      <c r="AJ277" s="2327"/>
      <c r="AK277" s="2327"/>
      <c r="AL277" s="2327"/>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6" t="s">
        <v>135</v>
      </c>
      <c r="I281" s="233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4">
        <f>VLOOKUP($H$281,$AO$276:$AP$277,2,FALSE)</f>
        <v>0</v>
      </c>
      <c r="AK283" s="2326"/>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4">
        <f>$AJ$129+$AJ$144+$AJ$156+$AJ$189+$AJ$208+$AJ$220+$AJ$232+$AJ$246+$AJ$258+$AJ$273+AJ283</f>
        <v>18</v>
      </c>
      <c r="AL285" s="2325"/>
      <c r="AM285" s="232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6" t="s">
        <v>2468</v>
      </c>
      <c r="I289" s="1665"/>
      <c r="J289" s="1665"/>
      <c r="K289" s="1665"/>
      <c r="L289" s="1665"/>
      <c r="M289" s="1665"/>
      <c r="N289" s="1665"/>
      <c r="O289" s="1665"/>
      <c r="P289" s="1665"/>
      <c r="Q289" s="1665"/>
      <c r="R289" s="1665"/>
      <c r="S289" s="16"/>
      <c r="T289" s="72" t="s">
        <v>100</v>
      </c>
      <c r="U289" s="16"/>
      <c r="V289" s="72"/>
      <c r="W289" s="72"/>
      <c r="X289" s="72"/>
      <c r="Y289" s="72"/>
      <c r="Z289" s="16"/>
      <c r="AA289" s="1666" t="s">
        <v>2498</v>
      </c>
      <c r="AB289" s="1665"/>
      <c r="AC289" s="1665"/>
      <c r="AD289" s="1665"/>
      <c r="AE289" s="1665"/>
      <c r="AF289" s="1665"/>
      <c r="AG289" s="1665"/>
      <c r="AH289" s="1665"/>
      <c r="AI289" s="1665"/>
      <c r="AJ289" s="1665"/>
      <c r="AK289" s="1665"/>
      <c r="AL289" s="25"/>
      <c r="AM289" s="137"/>
      <c r="AN289" s="439"/>
    </row>
    <row r="290" spans="1:41" s="46" customFormat="1" ht="12.75" customHeight="1">
      <c r="A290" s="153"/>
      <c r="B290" s="72" t="s">
        <v>761</v>
      </c>
      <c r="C290" s="72"/>
      <c r="D290" s="72"/>
      <c r="E290" s="72"/>
      <c r="F290" s="72"/>
      <c r="G290" s="16"/>
      <c r="H290" s="1656" t="s">
        <v>2469</v>
      </c>
      <c r="I290" s="1657"/>
      <c r="J290" s="1657"/>
      <c r="K290" s="1657"/>
      <c r="L290" s="1657"/>
      <c r="M290" s="1657"/>
      <c r="N290" s="1657"/>
      <c r="O290" s="1657"/>
      <c r="P290" s="1657"/>
      <c r="Q290" s="1657"/>
      <c r="R290" s="1657"/>
      <c r="S290" s="16"/>
      <c r="T290" s="72" t="s">
        <v>761</v>
      </c>
      <c r="U290" s="16"/>
      <c r="V290" s="72"/>
      <c r="W290" s="72"/>
      <c r="X290" s="72"/>
      <c r="Y290" s="72"/>
      <c r="Z290" s="16"/>
      <c r="AA290" s="1656" t="s">
        <v>2499</v>
      </c>
      <c r="AB290" s="1657"/>
      <c r="AC290" s="1657"/>
      <c r="AD290" s="1657"/>
      <c r="AE290" s="1657"/>
      <c r="AF290" s="1657"/>
      <c r="AG290" s="1657"/>
      <c r="AH290" s="1657"/>
      <c r="AI290" s="1657"/>
      <c r="AJ290" s="1657"/>
      <c r="AK290" s="1657"/>
      <c r="AL290" s="25"/>
      <c r="AM290" s="137"/>
      <c r="AN290" s="439"/>
    </row>
    <row r="291" spans="1:41" s="46" customFormat="1" ht="12.75" customHeight="1">
      <c r="A291" s="153"/>
      <c r="B291" s="72" t="s">
        <v>110</v>
      </c>
      <c r="C291" s="72"/>
      <c r="D291" s="72"/>
      <c r="E291" s="72"/>
      <c r="F291" s="72"/>
      <c r="G291" s="16"/>
      <c r="H291" s="1656" t="s">
        <v>2470</v>
      </c>
      <c r="I291" s="1657"/>
      <c r="J291" s="1657"/>
      <c r="K291" s="1657"/>
      <c r="L291" s="1657"/>
      <c r="M291" s="1657"/>
      <c r="N291" s="1657"/>
      <c r="O291" s="1657"/>
      <c r="P291" s="1657"/>
      <c r="Q291" s="1657"/>
      <c r="R291" s="1657"/>
      <c r="S291" s="16"/>
      <c r="T291" s="72" t="s">
        <v>110</v>
      </c>
      <c r="U291" s="16"/>
      <c r="V291" s="72"/>
      <c r="W291" s="72"/>
      <c r="X291" s="72"/>
      <c r="Y291" s="72"/>
      <c r="Z291" s="16"/>
      <c r="AA291" s="1656" t="s">
        <v>2488</v>
      </c>
      <c r="AB291" s="1657"/>
      <c r="AC291" s="1657"/>
      <c r="AD291" s="1657"/>
      <c r="AE291" s="1657"/>
      <c r="AF291" s="1657"/>
      <c r="AG291" s="1657"/>
      <c r="AH291" s="1657"/>
      <c r="AI291" s="1657"/>
      <c r="AJ291" s="1657"/>
      <c r="AK291" s="1657"/>
      <c r="AL291" s="25"/>
      <c r="AM291" s="137"/>
      <c r="AN291" s="439"/>
      <c r="AO291" s="331"/>
    </row>
    <row r="292" spans="1:41" s="46" customFormat="1" ht="12.75" customHeight="1">
      <c r="A292" s="153"/>
      <c r="B292" s="72" t="s">
        <v>415</v>
      </c>
      <c r="C292" s="72"/>
      <c r="D292" s="72"/>
      <c r="E292" s="72"/>
      <c r="F292" s="72"/>
      <c r="G292" s="16"/>
      <c r="H292" s="1656" t="s">
        <v>2471</v>
      </c>
      <c r="I292" s="1657"/>
      <c r="J292" s="1657"/>
      <c r="K292" s="1657"/>
      <c r="L292" s="1657"/>
      <c r="M292" s="1657"/>
      <c r="N292" s="1657"/>
      <c r="O292" s="1657"/>
      <c r="P292" s="1657"/>
      <c r="Q292" s="1657"/>
      <c r="R292" s="1657"/>
      <c r="S292" s="16"/>
      <c r="T292" s="72" t="s">
        <v>415</v>
      </c>
      <c r="U292" s="16"/>
      <c r="V292" s="72"/>
      <c r="W292" s="72"/>
      <c r="X292" s="72"/>
      <c r="Y292" s="72"/>
      <c r="Z292" s="16"/>
      <c r="AA292" s="1656" t="s">
        <v>2343</v>
      </c>
      <c r="AB292" s="1657"/>
      <c r="AC292" s="1657"/>
      <c r="AD292" s="1657"/>
      <c r="AE292" s="1657"/>
      <c r="AF292" s="1657"/>
      <c r="AG292" s="1657"/>
      <c r="AH292" s="1657"/>
      <c r="AI292" s="1657"/>
      <c r="AJ292" s="1657"/>
      <c r="AK292" s="1657"/>
      <c r="AL292" s="25"/>
      <c r="AM292" s="137"/>
      <c r="AN292" s="439"/>
      <c r="AO292" s="331"/>
    </row>
    <row r="293" spans="1:41" s="46" customFormat="1" ht="12.75" customHeight="1">
      <c r="A293" s="153"/>
      <c r="B293" s="72" t="s">
        <v>416</v>
      </c>
      <c r="C293" s="72"/>
      <c r="D293" s="72"/>
      <c r="E293" s="72"/>
      <c r="F293" s="72"/>
      <c r="G293" s="72"/>
      <c r="H293" s="1658" t="s">
        <v>2472</v>
      </c>
      <c r="I293" s="1659"/>
      <c r="J293" s="1659"/>
      <c r="K293" s="1659"/>
      <c r="L293" s="1659"/>
      <c r="M293" s="1659"/>
      <c r="N293" s="8" t="s">
        <v>892</v>
      </c>
      <c r="O293" s="8"/>
      <c r="P293" s="1663"/>
      <c r="Q293" s="1663"/>
      <c r="R293" s="1663"/>
      <c r="S293" s="72"/>
      <c r="T293" s="72" t="s">
        <v>416</v>
      </c>
      <c r="U293" s="16"/>
      <c r="V293" s="72"/>
      <c r="W293" s="72"/>
      <c r="X293" s="72"/>
      <c r="Y293" s="72"/>
      <c r="Z293" s="16"/>
      <c r="AA293" s="1658" t="s">
        <v>2500</v>
      </c>
      <c r="AB293" s="1659"/>
      <c r="AC293" s="1659"/>
      <c r="AD293" s="1659"/>
      <c r="AE293" s="1659"/>
      <c r="AF293" s="1659"/>
      <c r="AG293" s="8" t="s">
        <v>892</v>
      </c>
      <c r="AH293" s="8"/>
      <c r="AI293" s="1663"/>
      <c r="AJ293" s="1663"/>
      <c r="AK293" s="1663"/>
      <c r="AL293" s="25"/>
      <c r="AM293" s="137"/>
      <c r="AN293" s="439"/>
      <c r="AO293" s="331"/>
    </row>
    <row r="294" spans="1:41" s="46" customFormat="1" ht="12.75" customHeight="1">
      <c r="A294" s="153"/>
      <c r="B294" s="72" t="s">
        <v>99</v>
      </c>
      <c r="C294" s="72"/>
      <c r="D294" s="72"/>
      <c r="E294" s="72"/>
      <c r="F294" s="72"/>
      <c r="G294" s="72"/>
      <c r="H294" s="1657" t="s">
        <v>102</v>
      </c>
      <c r="I294" s="1657"/>
      <c r="J294" s="1657"/>
      <c r="K294" s="1657"/>
      <c r="L294" s="1657"/>
      <c r="M294" s="1657"/>
      <c r="N294" s="1657"/>
      <c r="O294" s="1657"/>
      <c r="P294" s="1657"/>
      <c r="Q294" s="1657"/>
      <c r="R294" s="1657"/>
      <c r="S294" s="72"/>
      <c r="T294" s="72" t="s">
        <v>99</v>
      </c>
      <c r="U294" s="16"/>
      <c r="V294" s="72"/>
      <c r="W294" s="72"/>
      <c r="X294" s="72"/>
      <c r="Y294" s="72"/>
      <c r="Z294" s="16"/>
      <c r="AA294" s="1657" t="s">
        <v>103</v>
      </c>
      <c r="AB294" s="1657"/>
      <c r="AC294" s="1657"/>
      <c r="AD294" s="1657"/>
      <c r="AE294" s="1657"/>
      <c r="AF294" s="1657"/>
      <c r="AG294" s="1657"/>
      <c r="AH294" s="1657"/>
      <c r="AI294" s="1657"/>
      <c r="AJ294" s="1657"/>
      <c r="AK294" s="1657"/>
      <c r="AL294" s="25"/>
      <c r="AM294" s="137"/>
      <c r="AN294" s="439"/>
      <c r="AO294" s="331"/>
    </row>
    <row r="295" spans="1:41" s="46" customFormat="1" ht="12.75" customHeight="1">
      <c r="A295" s="153"/>
      <c r="B295" s="72" t="s">
        <v>101</v>
      </c>
      <c r="C295" s="72"/>
      <c r="D295" s="72"/>
      <c r="E295" s="72"/>
      <c r="F295" s="72"/>
      <c r="G295" s="72"/>
      <c r="H295" s="1656" t="s">
        <v>2473</v>
      </c>
      <c r="I295" s="1657"/>
      <c r="J295" s="1657"/>
      <c r="K295" s="1657"/>
      <c r="L295" s="1657"/>
      <c r="M295" s="1657"/>
      <c r="N295" s="1657"/>
      <c r="O295" s="1657"/>
      <c r="P295" s="1657"/>
      <c r="Q295" s="1657"/>
      <c r="R295" s="1657"/>
      <c r="S295" s="72"/>
      <c r="T295" s="72" t="s">
        <v>101</v>
      </c>
      <c r="U295" s="16"/>
      <c r="V295" s="72"/>
      <c r="W295" s="72"/>
      <c r="X295" s="72"/>
      <c r="Y295" s="72"/>
      <c r="Z295" s="16"/>
      <c r="AA295" s="1656" t="s">
        <v>2501</v>
      </c>
      <c r="AB295" s="1657"/>
      <c r="AC295" s="1657"/>
      <c r="AD295" s="1657"/>
      <c r="AE295" s="1657"/>
      <c r="AF295" s="1657"/>
      <c r="AG295" s="1657"/>
      <c r="AH295" s="1657"/>
      <c r="AI295" s="1657"/>
      <c r="AJ295" s="1657"/>
      <c r="AK295" s="1657"/>
      <c r="AL295" s="25"/>
      <c r="AM295" s="137"/>
      <c r="AN295" s="439"/>
    </row>
    <row r="296" spans="1:41" s="137" customFormat="1" ht="12.75" customHeight="1">
      <c r="A296" s="153"/>
      <c r="B296" s="72" t="s">
        <v>112</v>
      </c>
      <c r="C296" s="72"/>
      <c r="D296" s="72"/>
      <c r="E296" s="72"/>
      <c r="F296" s="72"/>
      <c r="G296" s="72"/>
      <c r="H296" s="2378" t="s">
        <v>2474</v>
      </c>
      <c r="I296" s="2379"/>
      <c r="J296" s="2379"/>
      <c r="K296" s="2379"/>
      <c r="L296" s="2379"/>
      <c r="M296" s="2379"/>
      <c r="N296" s="2379"/>
      <c r="O296" s="2379"/>
      <c r="P296" s="2379"/>
      <c r="Q296" s="2379"/>
      <c r="R296" s="2379"/>
      <c r="S296" s="72"/>
      <c r="T296" s="72" t="s">
        <v>112</v>
      </c>
      <c r="U296" s="72"/>
      <c r="V296" s="72"/>
      <c r="W296" s="72"/>
      <c r="X296" s="72"/>
      <c r="Y296" s="72"/>
      <c r="Z296" s="18"/>
      <c r="AA296" s="2378" t="s">
        <v>2502</v>
      </c>
      <c r="AB296" s="2379"/>
      <c r="AC296" s="2379"/>
      <c r="AD296" s="2379"/>
      <c r="AE296" s="2379"/>
      <c r="AF296" s="2379"/>
      <c r="AG296" s="2379"/>
      <c r="AH296" s="2379"/>
      <c r="AI296" s="2379"/>
      <c r="AJ296" s="2379"/>
      <c r="AK296" s="2379"/>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6" t="s">
        <v>2475</v>
      </c>
      <c r="I298" s="1665"/>
      <c r="J298" s="1665"/>
      <c r="K298" s="1665"/>
      <c r="L298" s="1665"/>
      <c r="M298" s="1665"/>
      <c r="N298" s="1665"/>
      <c r="O298" s="1665"/>
      <c r="P298" s="1665"/>
      <c r="Q298" s="1665"/>
      <c r="R298" s="1665"/>
      <c r="S298" s="16"/>
      <c r="T298" s="72" t="s">
        <v>100</v>
      </c>
      <c r="U298" s="16"/>
      <c r="V298" s="72"/>
      <c r="W298" s="72"/>
      <c r="X298" s="72"/>
      <c r="Y298" s="72"/>
      <c r="Z298" s="16"/>
      <c r="AA298" s="1666" t="s">
        <v>2491</v>
      </c>
      <c r="AB298" s="1665"/>
      <c r="AC298" s="1665"/>
      <c r="AD298" s="1665"/>
      <c r="AE298" s="1665"/>
      <c r="AF298" s="1665"/>
      <c r="AG298" s="1665"/>
      <c r="AH298" s="1665"/>
      <c r="AI298" s="1665"/>
      <c r="AJ298" s="1665"/>
      <c r="AK298" s="1665"/>
      <c r="AL298" s="25"/>
      <c r="AM298" s="137"/>
      <c r="AN298" s="439"/>
    </row>
    <row r="299" spans="1:41" s="205" customFormat="1" ht="12.75" customHeight="1">
      <c r="A299" s="153"/>
      <c r="B299" s="72" t="s">
        <v>761</v>
      </c>
      <c r="C299" s="72"/>
      <c r="D299" s="72"/>
      <c r="E299" s="72"/>
      <c r="F299" s="72"/>
      <c r="G299" s="16"/>
      <c r="H299" s="1656" t="s">
        <v>2476</v>
      </c>
      <c r="I299" s="1657"/>
      <c r="J299" s="1657"/>
      <c r="K299" s="1657"/>
      <c r="L299" s="1657"/>
      <c r="M299" s="1657"/>
      <c r="N299" s="1657"/>
      <c r="O299" s="1657"/>
      <c r="P299" s="1657"/>
      <c r="Q299" s="1657"/>
      <c r="R299" s="1657"/>
      <c r="S299" s="16"/>
      <c r="T299" s="72" t="s">
        <v>761</v>
      </c>
      <c r="U299" s="16"/>
      <c r="V299" s="72"/>
      <c r="W299" s="72"/>
      <c r="X299" s="72"/>
      <c r="Y299" s="72"/>
      <c r="Z299" s="16"/>
      <c r="AA299" s="1656" t="s">
        <v>2492</v>
      </c>
      <c r="AB299" s="1657"/>
      <c r="AC299" s="1657"/>
      <c r="AD299" s="1657"/>
      <c r="AE299" s="1657"/>
      <c r="AF299" s="1657"/>
      <c r="AG299" s="1657"/>
      <c r="AH299" s="1657"/>
      <c r="AI299" s="1657"/>
      <c r="AJ299" s="1657"/>
      <c r="AK299" s="1657"/>
      <c r="AL299" s="25"/>
      <c r="AM299" s="137"/>
      <c r="AN299" s="439"/>
      <c r="AO299" s="46"/>
    </row>
    <row r="300" spans="1:41" s="205" customFormat="1" ht="12.75" customHeight="1">
      <c r="A300" s="153"/>
      <c r="B300" s="72" t="s">
        <v>110</v>
      </c>
      <c r="C300" s="72"/>
      <c r="D300" s="72"/>
      <c r="E300" s="72"/>
      <c r="F300" s="72"/>
      <c r="G300" s="16"/>
      <c r="H300" s="1656" t="s">
        <v>2477</v>
      </c>
      <c r="I300" s="1657"/>
      <c r="J300" s="1657"/>
      <c r="K300" s="1657"/>
      <c r="L300" s="1657"/>
      <c r="M300" s="1657"/>
      <c r="N300" s="1657"/>
      <c r="O300" s="1657"/>
      <c r="P300" s="1657"/>
      <c r="Q300" s="1657"/>
      <c r="R300" s="1657"/>
      <c r="S300" s="16"/>
      <c r="T300" s="72" t="s">
        <v>110</v>
      </c>
      <c r="U300" s="16"/>
      <c r="V300" s="72"/>
      <c r="W300" s="72"/>
      <c r="X300" s="72"/>
      <c r="Y300" s="72"/>
      <c r="Z300" s="16"/>
      <c r="AA300" s="1656" t="s">
        <v>2493</v>
      </c>
      <c r="AB300" s="1657"/>
      <c r="AC300" s="1657"/>
      <c r="AD300" s="1657"/>
      <c r="AE300" s="1657"/>
      <c r="AF300" s="1657"/>
      <c r="AG300" s="1657"/>
      <c r="AH300" s="1657"/>
      <c r="AI300" s="1657"/>
      <c r="AJ300" s="1657"/>
      <c r="AK300" s="1657"/>
      <c r="AL300" s="25"/>
      <c r="AM300" s="137"/>
      <c r="AN300" s="439"/>
      <c r="AO300" s="46"/>
    </row>
    <row r="301" spans="1:41" s="46" customFormat="1" ht="12.75" customHeight="1">
      <c r="A301" s="153"/>
      <c r="B301" s="72" t="s">
        <v>415</v>
      </c>
      <c r="C301" s="72"/>
      <c r="D301" s="72"/>
      <c r="E301" s="72"/>
      <c r="F301" s="72"/>
      <c r="G301" s="16"/>
      <c r="H301" s="1656" t="s">
        <v>2478</v>
      </c>
      <c r="I301" s="1657"/>
      <c r="J301" s="1657"/>
      <c r="K301" s="1657"/>
      <c r="L301" s="1657"/>
      <c r="M301" s="1657"/>
      <c r="N301" s="1657"/>
      <c r="O301" s="1657"/>
      <c r="P301" s="1657"/>
      <c r="Q301" s="1657"/>
      <c r="R301" s="1657"/>
      <c r="S301" s="16"/>
      <c r="T301" s="72" t="s">
        <v>415</v>
      </c>
      <c r="U301" s="16"/>
      <c r="V301" s="72"/>
      <c r="W301" s="72"/>
      <c r="X301" s="72"/>
      <c r="Y301" s="72"/>
      <c r="Z301" s="16"/>
      <c r="AA301" s="1656" t="s">
        <v>2494</v>
      </c>
      <c r="AB301" s="1657"/>
      <c r="AC301" s="1657"/>
      <c r="AD301" s="1657"/>
      <c r="AE301" s="1657"/>
      <c r="AF301" s="1657"/>
      <c r="AG301" s="1657"/>
      <c r="AH301" s="1657"/>
      <c r="AI301" s="1657"/>
      <c r="AJ301" s="1657"/>
      <c r="AK301" s="1657"/>
      <c r="AL301" s="25"/>
      <c r="AM301" s="137"/>
      <c r="AN301" s="439"/>
    </row>
    <row r="302" spans="1:41" s="46" customFormat="1" ht="12.75" customHeight="1">
      <c r="A302" s="153"/>
      <c r="B302" s="72" t="s">
        <v>416</v>
      </c>
      <c r="C302" s="72"/>
      <c r="D302" s="72"/>
      <c r="E302" s="72"/>
      <c r="F302" s="72"/>
      <c r="G302" s="72"/>
      <c r="H302" s="1658" t="s">
        <v>2479</v>
      </c>
      <c r="I302" s="1659"/>
      <c r="J302" s="1659"/>
      <c r="K302" s="1659"/>
      <c r="L302" s="1659"/>
      <c r="M302" s="1659"/>
      <c r="N302" s="8" t="s">
        <v>892</v>
      </c>
      <c r="O302" s="8"/>
      <c r="P302" s="1663"/>
      <c r="Q302" s="1663"/>
      <c r="R302" s="1663"/>
      <c r="S302" s="72"/>
      <c r="T302" s="72" t="s">
        <v>416</v>
      </c>
      <c r="U302" s="16"/>
      <c r="V302" s="72"/>
      <c r="W302" s="72"/>
      <c r="X302" s="72"/>
      <c r="Y302" s="72"/>
      <c r="Z302" s="16"/>
      <c r="AA302" s="1658" t="s">
        <v>2495</v>
      </c>
      <c r="AB302" s="1659"/>
      <c r="AC302" s="1659"/>
      <c r="AD302" s="1659"/>
      <c r="AE302" s="1659"/>
      <c r="AF302" s="1659"/>
      <c r="AG302" s="8" t="s">
        <v>892</v>
      </c>
      <c r="AH302" s="8"/>
      <c r="AI302" s="1663"/>
      <c r="AJ302" s="1663"/>
      <c r="AK302" s="1663"/>
      <c r="AL302" s="25"/>
      <c r="AM302" s="137"/>
      <c r="AN302" s="439"/>
    </row>
    <row r="303" spans="1:41" s="46" customFormat="1" ht="12.75" customHeight="1">
      <c r="A303" s="153"/>
      <c r="B303" s="72" t="s">
        <v>99</v>
      </c>
      <c r="C303" s="72"/>
      <c r="D303" s="72"/>
      <c r="E303" s="72"/>
      <c r="F303" s="72"/>
      <c r="G303" s="72"/>
      <c r="H303" s="1657" t="s">
        <v>104</v>
      </c>
      <c r="I303" s="1657"/>
      <c r="J303" s="1657"/>
      <c r="K303" s="1657"/>
      <c r="L303" s="1657"/>
      <c r="M303" s="1657"/>
      <c r="N303" s="1657"/>
      <c r="O303" s="1657"/>
      <c r="P303" s="1657"/>
      <c r="Q303" s="1657"/>
      <c r="R303" s="1657"/>
      <c r="S303" s="72"/>
      <c r="T303" s="72" t="s">
        <v>99</v>
      </c>
      <c r="U303" s="16"/>
      <c r="V303" s="72"/>
      <c r="W303" s="72"/>
      <c r="X303" s="72"/>
      <c r="Y303" s="72"/>
      <c r="Z303" s="16"/>
      <c r="AA303" s="1657" t="s">
        <v>385</v>
      </c>
      <c r="AB303" s="1657"/>
      <c r="AC303" s="1657"/>
      <c r="AD303" s="1657"/>
      <c r="AE303" s="1657"/>
      <c r="AF303" s="1657"/>
      <c r="AG303" s="1657"/>
      <c r="AH303" s="1657"/>
      <c r="AI303" s="1657"/>
      <c r="AJ303" s="1657"/>
      <c r="AK303" s="1657"/>
      <c r="AL303" s="25"/>
      <c r="AM303" s="137"/>
      <c r="AN303" s="439"/>
    </row>
    <row r="304" spans="1:41" s="46" customFormat="1" ht="12.75" customHeight="1">
      <c r="A304" s="153"/>
      <c r="B304" s="72" t="s">
        <v>101</v>
      </c>
      <c r="C304" s="72"/>
      <c r="D304" s="72"/>
      <c r="E304" s="72"/>
      <c r="F304" s="72"/>
      <c r="G304" s="72"/>
      <c r="H304" s="1656" t="s">
        <v>2480</v>
      </c>
      <c r="I304" s="1657"/>
      <c r="J304" s="1657"/>
      <c r="K304" s="1657"/>
      <c r="L304" s="1657"/>
      <c r="M304" s="1657"/>
      <c r="N304" s="1657"/>
      <c r="O304" s="1657"/>
      <c r="P304" s="1657"/>
      <c r="Q304" s="1657"/>
      <c r="R304" s="1657"/>
      <c r="S304" s="72"/>
      <c r="T304" s="72" t="s">
        <v>101</v>
      </c>
      <c r="U304" s="16"/>
      <c r="V304" s="72"/>
      <c r="W304" s="72"/>
      <c r="X304" s="72"/>
      <c r="Y304" s="72"/>
      <c r="Z304" s="16"/>
      <c r="AA304" s="1656" t="s">
        <v>2496</v>
      </c>
      <c r="AB304" s="1657"/>
      <c r="AC304" s="1657"/>
      <c r="AD304" s="1657"/>
      <c r="AE304" s="1657"/>
      <c r="AF304" s="1657"/>
      <c r="AG304" s="1657"/>
      <c r="AH304" s="1657"/>
      <c r="AI304" s="1657"/>
      <c r="AJ304" s="1657"/>
      <c r="AK304" s="1657"/>
      <c r="AL304" s="25"/>
      <c r="AM304" s="137"/>
      <c r="AN304" s="439"/>
    </row>
    <row r="305" spans="1:40" s="46" customFormat="1" ht="12.75" customHeight="1">
      <c r="A305" s="153"/>
      <c r="B305" s="72" t="s">
        <v>112</v>
      </c>
      <c r="C305" s="72"/>
      <c r="D305" s="72"/>
      <c r="E305" s="72"/>
      <c r="F305" s="72"/>
      <c r="G305" s="72"/>
      <c r="H305" s="2378" t="s">
        <v>2481</v>
      </c>
      <c r="I305" s="2379"/>
      <c r="J305" s="2379"/>
      <c r="K305" s="2379"/>
      <c r="L305" s="2379"/>
      <c r="M305" s="2379"/>
      <c r="N305" s="2379"/>
      <c r="O305" s="2379"/>
      <c r="P305" s="2379"/>
      <c r="Q305" s="2379"/>
      <c r="R305" s="2379"/>
      <c r="S305" s="72"/>
      <c r="T305" s="72" t="s">
        <v>112</v>
      </c>
      <c r="U305" s="72"/>
      <c r="V305" s="72"/>
      <c r="W305" s="72"/>
      <c r="X305" s="72"/>
      <c r="Y305" s="72"/>
      <c r="Z305" s="18"/>
      <c r="AA305" s="2378" t="s">
        <v>2497</v>
      </c>
      <c r="AB305" s="2379"/>
      <c r="AC305" s="2379"/>
      <c r="AD305" s="2379"/>
      <c r="AE305" s="2379"/>
      <c r="AF305" s="2379"/>
      <c r="AG305" s="2379"/>
      <c r="AH305" s="2379"/>
      <c r="AI305" s="2379"/>
      <c r="AJ305" s="2379"/>
      <c r="AK305" s="237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6" t="s">
        <v>2482</v>
      </c>
      <c r="I307" s="1665"/>
      <c r="J307" s="1665"/>
      <c r="K307" s="1665"/>
      <c r="L307" s="1665"/>
      <c r="M307" s="1665"/>
      <c r="N307" s="1665"/>
      <c r="O307" s="1665"/>
      <c r="P307" s="1665"/>
      <c r="Q307" s="1665"/>
      <c r="R307" s="1665"/>
      <c r="S307" s="16"/>
      <c r="T307" s="72" t="s">
        <v>100</v>
      </c>
      <c r="U307" s="16"/>
      <c r="V307" s="72"/>
      <c r="W307" s="72"/>
      <c r="X307" s="72"/>
      <c r="Y307" s="72"/>
      <c r="Z307" s="16"/>
      <c r="AA307" s="1666" t="s">
        <v>2487</v>
      </c>
      <c r="AB307" s="1665"/>
      <c r="AC307" s="1665"/>
      <c r="AD307" s="1665"/>
      <c r="AE307" s="1665"/>
      <c r="AF307" s="1665"/>
      <c r="AG307" s="1665"/>
      <c r="AH307" s="1665"/>
      <c r="AI307" s="1665"/>
      <c r="AJ307" s="1665"/>
      <c r="AK307" s="1665"/>
      <c r="AL307" s="25"/>
      <c r="AM307" s="137"/>
      <c r="AN307" s="439"/>
    </row>
    <row r="308" spans="1:40" s="46" customFormat="1" ht="12.75" customHeight="1">
      <c r="A308" s="153"/>
      <c r="B308" s="72" t="s">
        <v>761</v>
      </c>
      <c r="C308" s="72"/>
      <c r="D308" s="72"/>
      <c r="E308" s="72"/>
      <c r="F308" s="72"/>
      <c r="G308" s="16"/>
      <c r="H308" s="1656" t="s">
        <v>2483</v>
      </c>
      <c r="I308" s="1657"/>
      <c r="J308" s="1657"/>
      <c r="K308" s="1657"/>
      <c r="L308" s="1657"/>
      <c r="M308" s="1657"/>
      <c r="N308" s="1657"/>
      <c r="O308" s="1657"/>
      <c r="P308" s="1657"/>
      <c r="Q308" s="1657"/>
      <c r="R308" s="1657"/>
      <c r="S308" s="16"/>
      <c r="T308" s="72" t="s">
        <v>761</v>
      </c>
      <c r="U308" s="16"/>
      <c r="V308" s="72"/>
      <c r="W308" s="72"/>
      <c r="X308" s="72"/>
      <c r="Y308" s="72"/>
      <c r="Z308" s="16"/>
      <c r="AA308" s="1656" t="s">
        <v>2476</v>
      </c>
      <c r="AB308" s="1657"/>
      <c r="AC308" s="1657"/>
      <c r="AD308" s="1657"/>
      <c r="AE308" s="1657"/>
      <c r="AF308" s="1657"/>
      <c r="AG308" s="1657"/>
      <c r="AH308" s="1657"/>
      <c r="AI308" s="1657"/>
      <c r="AJ308" s="1657"/>
      <c r="AK308" s="1657"/>
      <c r="AL308" s="25"/>
      <c r="AM308" s="137"/>
      <c r="AN308" s="439"/>
    </row>
    <row r="309" spans="1:40" s="46" customFormat="1" ht="12.75" customHeight="1">
      <c r="A309" s="153"/>
      <c r="B309" s="72" t="s">
        <v>110</v>
      </c>
      <c r="C309" s="72"/>
      <c r="D309" s="72"/>
      <c r="E309" s="72"/>
      <c r="F309" s="72"/>
      <c r="G309" s="16"/>
      <c r="H309" s="1656" t="s">
        <v>2477</v>
      </c>
      <c r="I309" s="1657"/>
      <c r="J309" s="1657"/>
      <c r="K309" s="1657"/>
      <c r="L309" s="1657"/>
      <c r="M309" s="1657"/>
      <c r="N309" s="1657"/>
      <c r="O309" s="1657"/>
      <c r="P309" s="1657"/>
      <c r="Q309" s="1657"/>
      <c r="R309" s="1657"/>
      <c r="S309" s="16"/>
      <c r="T309" s="72" t="s">
        <v>110</v>
      </c>
      <c r="U309" s="16"/>
      <c r="V309" s="72"/>
      <c r="W309" s="72"/>
      <c r="X309" s="72"/>
      <c r="Y309" s="72"/>
      <c r="Z309" s="16"/>
      <c r="AA309" s="1656" t="s">
        <v>2488</v>
      </c>
      <c r="AB309" s="1657"/>
      <c r="AC309" s="1657"/>
      <c r="AD309" s="1657"/>
      <c r="AE309" s="1657"/>
      <c r="AF309" s="1657"/>
      <c r="AG309" s="1657"/>
      <c r="AH309" s="1657"/>
      <c r="AI309" s="1657"/>
      <c r="AJ309" s="1657"/>
      <c r="AK309" s="1657"/>
      <c r="AL309" s="25"/>
      <c r="AM309" s="137"/>
      <c r="AN309" s="439"/>
    </row>
    <row r="310" spans="1:40" s="46" customFormat="1" ht="12.75" customHeight="1">
      <c r="A310" s="153"/>
      <c r="B310" s="72" t="s">
        <v>415</v>
      </c>
      <c r="C310" s="72"/>
      <c r="D310" s="72"/>
      <c r="E310" s="72"/>
      <c r="F310" s="72"/>
      <c r="G310" s="16"/>
      <c r="H310" s="1656" t="s">
        <v>2484</v>
      </c>
      <c r="I310" s="1657"/>
      <c r="J310" s="1657"/>
      <c r="K310" s="1657"/>
      <c r="L310" s="1657"/>
      <c r="M310" s="1657"/>
      <c r="N310" s="1657"/>
      <c r="O310" s="1657"/>
      <c r="P310" s="1657"/>
      <c r="Q310" s="1657"/>
      <c r="R310" s="1657"/>
      <c r="S310" s="16"/>
      <c r="T310" s="72" t="s">
        <v>415</v>
      </c>
      <c r="U310" s="16"/>
      <c r="V310" s="72"/>
      <c r="W310" s="72"/>
      <c r="X310" s="72"/>
      <c r="Y310" s="72"/>
      <c r="Z310" s="16"/>
      <c r="AA310" s="1656" t="s">
        <v>2489</v>
      </c>
      <c r="AB310" s="1657"/>
      <c r="AC310" s="1657"/>
      <c r="AD310" s="1657"/>
      <c r="AE310" s="1657"/>
      <c r="AF310" s="1657"/>
      <c r="AG310" s="1657"/>
      <c r="AH310" s="1657"/>
      <c r="AI310" s="1657"/>
      <c r="AJ310" s="1657"/>
      <c r="AK310" s="1657"/>
      <c r="AL310" s="25"/>
      <c r="AM310" s="137"/>
      <c r="AN310" s="439"/>
    </row>
    <row r="311" spans="1:40" s="46" customFormat="1" ht="12.75" customHeight="1">
      <c r="A311" s="153"/>
      <c r="B311" s="72" t="s">
        <v>416</v>
      </c>
      <c r="C311" s="72"/>
      <c r="D311" s="72"/>
      <c r="E311" s="72"/>
      <c r="F311" s="72"/>
      <c r="G311" s="72"/>
      <c r="H311" s="1658" t="s">
        <v>2485</v>
      </c>
      <c r="I311" s="1659"/>
      <c r="J311" s="1659"/>
      <c r="K311" s="1659"/>
      <c r="L311" s="1659"/>
      <c r="M311" s="1659"/>
      <c r="N311" s="8" t="s">
        <v>892</v>
      </c>
      <c r="O311" s="8"/>
      <c r="P311" s="1663"/>
      <c r="Q311" s="1663"/>
      <c r="R311" s="1663"/>
      <c r="S311" s="72"/>
      <c r="T311" s="72" t="s">
        <v>416</v>
      </c>
      <c r="U311" s="16"/>
      <c r="V311" s="72"/>
      <c r="W311" s="72"/>
      <c r="X311" s="72"/>
      <c r="Y311" s="72"/>
      <c r="Z311" s="16"/>
      <c r="AA311" s="1658" t="s">
        <v>2490</v>
      </c>
      <c r="AB311" s="1659"/>
      <c r="AC311" s="1659"/>
      <c r="AD311" s="1659"/>
      <c r="AE311" s="1659"/>
      <c r="AF311" s="1659"/>
      <c r="AG311" s="8" t="s">
        <v>892</v>
      </c>
      <c r="AH311" s="8"/>
      <c r="AI311" s="1663"/>
      <c r="AJ311" s="1663"/>
      <c r="AK311" s="1663"/>
      <c r="AL311" s="25"/>
      <c r="AM311" s="137"/>
      <c r="AN311" s="439"/>
    </row>
    <row r="312" spans="1:40" s="46" customFormat="1" ht="12.75" customHeight="1">
      <c r="A312" s="153"/>
      <c r="B312" s="72" t="s">
        <v>99</v>
      </c>
      <c r="C312" s="72"/>
      <c r="D312" s="72"/>
      <c r="E312" s="72"/>
      <c r="F312" s="72"/>
      <c r="G312" s="72"/>
      <c r="H312" s="1657" t="s">
        <v>111</v>
      </c>
      <c r="I312" s="1657"/>
      <c r="J312" s="1657"/>
      <c r="K312" s="1657"/>
      <c r="L312" s="1657"/>
      <c r="M312" s="1657"/>
      <c r="N312" s="1657"/>
      <c r="O312" s="1657"/>
      <c r="P312" s="1657"/>
      <c r="Q312" s="1657"/>
      <c r="R312" s="1657"/>
      <c r="S312" s="72"/>
      <c r="T312" s="72" t="s">
        <v>99</v>
      </c>
      <c r="U312" s="16"/>
      <c r="V312" s="72"/>
      <c r="W312" s="72"/>
      <c r="X312" s="72"/>
      <c r="Y312" s="72"/>
      <c r="Z312" s="16"/>
      <c r="AA312" s="1657" t="s">
        <v>106</v>
      </c>
      <c r="AB312" s="1657"/>
      <c r="AC312" s="1657"/>
      <c r="AD312" s="1657"/>
      <c r="AE312" s="1657"/>
      <c r="AF312" s="1657"/>
      <c r="AG312" s="1657"/>
      <c r="AH312" s="1657"/>
      <c r="AI312" s="1657"/>
      <c r="AJ312" s="1657"/>
      <c r="AK312" s="1657"/>
      <c r="AL312" s="25"/>
      <c r="AM312" s="137"/>
      <c r="AN312" s="439"/>
    </row>
    <row r="313" spans="1:40" s="46" customFormat="1" ht="12.75" customHeight="1">
      <c r="A313" s="153"/>
      <c r="B313" s="72" t="s">
        <v>101</v>
      </c>
      <c r="C313" s="72"/>
      <c r="D313" s="72"/>
      <c r="E313" s="72"/>
      <c r="F313" s="72"/>
      <c r="G313" s="72"/>
      <c r="H313" s="1656" t="s">
        <v>2486</v>
      </c>
      <c r="I313" s="1657"/>
      <c r="J313" s="1657"/>
      <c r="K313" s="1657"/>
      <c r="L313" s="1657"/>
      <c r="M313" s="1657"/>
      <c r="N313" s="1657"/>
      <c r="O313" s="1657"/>
      <c r="P313" s="1657"/>
      <c r="Q313" s="1657"/>
      <c r="R313" s="1657"/>
      <c r="S313" s="72"/>
      <c r="T313" s="72" t="s">
        <v>101</v>
      </c>
      <c r="U313" s="16"/>
      <c r="V313" s="72"/>
      <c r="W313" s="72"/>
      <c r="X313" s="72"/>
      <c r="Y313" s="72"/>
      <c r="Z313" s="16"/>
      <c r="AA313" s="1657"/>
      <c r="AB313" s="1657"/>
      <c r="AC313" s="1657"/>
      <c r="AD313" s="1657"/>
      <c r="AE313" s="1657"/>
      <c r="AF313" s="1657"/>
      <c r="AG313" s="1657"/>
      <c r="AH313" s="1657"/>
      <c r="AI313" s="1657"/>
      <c r="AJ313" s="1657"/>
      <c r="AK313" s="1657"/>
      <c r="AL313" s="25"/>
      <c r="AM313" s="137"/>
      <c r="AN313" s="439"/>
    </row>
    <row r="314" spans="1:40" s="46" customFormat="1" ht="12.75" customHeight="1">
      <c r="A314" s="153"/>
      <c r="B314" s="72" t="s">
        <v>112</v>
      </c>
      <c r="C314" s="72"/>
      <c r="D314" s="72"/>
      <c r="E314" s="72"/>
      <c r="F314" s="72"/>
      <c r="G314" s="72"/>
      <c r="H314" s="2378" t="s">
        <v>2481</v>
      </c>
      <c r="I314" s="2379"/>
      <c r="J314" s="2379"/>
      <c r="K314" s="2379"/>
      <c r="L314" s="2379"/>
      <c r="M314" s="2379"/>
      <c r="N314" s="2379"/>
      <c r="O314" s="2379"/>
      <c r="P314" s="2379"/>
      <c r="Q314" s="2379"/>
      <c r="R314" s="2379"/>
      <c r="S314" s="72"/>
      <c r="T314" s="72" t="s">
        <v>112</v>
      </c>
      <c r="U314" s="72"/>
      <c r="V314" s="72"/>
      <c r="W314" s="72"/>
      <c r="X314" s="72"/>
      <c r="Y314" s="72"/>
      <c r="Z314" s="18"/>
      <c r="AA314" s="2378" t="s">
        <v>2545</v>
      </c>
      <c r="AB314" s="2379"/>
      <c r="AC314" s="2379"/>
      <c r="AD314" s="2379"/>
      <c r="AE314" s="2379"/>
      <c r="AF314" s="2379"/>
      <c r="AG314" s="2379"/>
      <c r="AH314" s="2379"/>
      <c r="AI314" s="2379"/>
      <c r="AJ314" s="2379"/>
      <c r="AK314" s="237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5" t="s">
        <v>2546</v>
      </c>
      <c r="I316" s="1665"/>
      <c r="J316" s="1665"/>
      <c r="K316" s="1665"/>
      <c r="L316" s="1665"/>
      <c r="M316" s="1665"/>
      <c r="N316" s="1665"/>
      <c r="O316" s="1665"/>
      <c r="P316" s="1665"/>
      <c r="Q316" s="1665"/>
      <c r="R316" s="1665"/>
      <c r="S316" s="16"/>
      <c r="T316" s="72" t="s">
        <v>100</v>
      </c>
      <c r="U316" s="16"/>
      <c r="V316" s="72"/>
      <c r="W316" s="72"/>
      <c r="X316" s="72"/>
      <c r="Y316" s="72"/>
      <c r="Z316" s="16"/>
      <c r="AA316" s="1665"/>
      <c r="AB316" s="1665"/>
      <c r="AC316" s="1665"/>
      <c r="AD316" s="1665"/>
      <c r="AE316" s="1665"/>
      <c r="AF316" s="1665"/>
      <c r="AG316" s="1665"/>
      <c r="AH316" s="1665"/>
      <c r="AI316" s="1665"/>
      <c r="AJ316" s="1665"/>
      <c r="AK316" s="1665"/>
      <c r="AL316" s="25"/>
      <c r="AM316" s="137"/>
      <c r="AN316" s="439"/>
    </row>
    <row r="317" spans="1:40" s="46" customFormat="1" ht="12.75" customHeight="1">
      <c r="A317" s="153"/>
      <c r="B317" s="72" t="s">
        <v>761</v>
      </c>
      <c r="C317" s="72"/>
      <c r="D317" s="72"/>
      <c r="E317" s="72"/>
      <c r="F317" s="72"/>
      <c r="G317" s="16"/>
      <c r="H317" s="1657" t="s">
        <v>2547</v>
      </c>
      <c r="I317" s="1657"/>
      <c r="J317" s="1657"/>
      <c r="K317" s="1657"/>
      <c r="L317" s="1657"/>
      <c r="M317" s="1657"/>
      <c r="N317" s="1657"/>
      <c r="O317" s="1657"/>
      <c r="P317" s="1657"/>
      <c r="Q317" s="1657"/>
      <c r="R317" s="1657"/>
      <c r="S317" s="16"/>
      <c r="T317" s="72" t="s">
        <v>761</v>
      </c>
      <c r="U317" s="16"/>
      <c r="V317" s="72"/>
      <c r="W317" s="72"/>
      <c r="X317" s="72"/>
      <c r="Y317" s="72"/>
      <c r="Z317" s="16"/>
      <c r="AA317" s="1657"/>
      <c r="AB317" s="1657"/>
      <c r="AC317" s="1657"/>
      <c r="AD317" s="1657"/>
      <c r="AE317" s="1657"/>
      <c r="AF317" s="1657"/>
      <c r="AG317" s="1657"/>
      <c r="AH317" s="1657"/>
      <c r="AI317" s="1657"/>
      <c r="AJ317" s="1657"/>
      <c r="AK317" s="1657"/>
      <c r="AL317" s="25"/>
      <c r="AM317" s="137"/>
      <c r="AN317" s="439"/>
    </row>
    <row r="318" spans="1:40" s="46" customFormat="1" ht="12.75" customHeight="1">
      <c r="A318" s="153"/>
      <c r="B318" s="72" t="s">
        <v>110</v>
      </c>
      <c r="C318" s="72"/>
      <c r="D318" s="72"/>
      <c r="E318" s="72"/>
      <c r="F318" s="72"/>
      <c r="G318" s="16"/>
      <c r="H318" s="1657" t="s">
        <v>2488</v>
      </c>
      <c r="I318" s="1657"/>
      <c r="J318" s="1657"/>
      <c r="K318" s="1657"/>
      <c r="L318" s="1657"/>
      <c r="M318" s="1657"/>
      <c r="N318" s="1657"/>
      <c r="O318" s="1657"/>
      <c r="P318" s="1657"/>
      <c r="Q318" s="1657"/>
      <c r="R318" s="1657"/>
      <c r="S318" s="16"/>
      <c r="T318" s="72" t="s">
        <v>110</v>
      </c>
      <c r="U318" s="16"/>
      <c r="V318" s="72"/>
      <c r="W318" s="72"/>
      <c r="X318" s="72"/>
      <c r="Y318" s="72"/>
      <c r="Z318" s="16"/>
      <c r="AA318" s="1657"/>
      <c r="AB318" s="1657"/>
      <c r="AC318" s="1657"/>
      <c r="AD318" s="1657"/>
      <c r="AE318" s="1657"/>
      <c r="AF318" s="1657"/>
      <c r="AG318" s="1657"/>
      <c r="AH318" s="1657"/>
      <c r="AI318" s="1657"/>
      <c r="AJ318" s="1657"/>
      <c r="AK318" s="1657"/>
      <c r="AL318" s="25"/>
      <c r="AM318" s="137"/>
      <c r="AN318" s="439"/>
    </row>
    <row r="319" spans="1:40" s="46" customFormat="1" ht="12.75" customHeight="1">
      <c r="A319" s="153"/>
      <c r="B319" s="72" t="s">
        <v>415</v>
      </c>
      <c r="C319" s="72"/>
      <c r="D319" s="72"/>
      <c r="E319" s="72"/>
      <c r="F319" s="72"/>
      <c r="G319" s="16"/>
      <c r="H319" s="1657" t="s">
        <v>2550</v>
      </c>
      <c r="I319" s="1657"/>
      <c r="J319" s="1657"/>
      <c r="K319" s="1657"/>
      <c r="L319" s="1657"/>
      <c r="M319" s="1657"/>
      <c r="N319" s="1657"/>
      <c r="O319" s="1657"/>
      <c r="P319" s="1657"/>
      <c r="Q319" s="1657"/>
      <c r="R319" s="1657"/>
      <c r="S319" s="16"/>
      <c r="T319" s="72" t="s">
        <v>415</v>
      </c>
      <c r="U319" s="16"/>
      <c r="V319" s="72"/>
      <c r="W319" s="72"/>
      <c r="X319" s="72"/>
      <c r="Y319" s="72"/>
      <c r="Z319" s="16"/>
      <c r="AA319" s="1657"/>
      <c r="AB319" s="1657"/>
      <c r="AC319" s="1657"/>
      <c r="AD319" s="1657"/>
      <c r="AE319" s="1657"/>
      <c r="AF319" s="1657"/>
      <c r="AG319" s="1657"/>
      <c r="AH319" s="1657"/>
      <c r="AI319" s="1657"/>
      <c r="AJ319" s="1657"/>
      <c r="AK319" s="1657"/>
      <c r="AL319" s="25"/>
      <c r="AM319" s="137"/>
      <c r="AN319" s="439"/>
    </row>
    <row r="320" spans="1:40" s="46" customFormat="1" ht="12.75" customHeight="1">
      <c r="A320" s="153"/>
      <c r="B320" s="72" t="s">
        <v>416</v>
      </c>
      <c r="C320" s="72"/>
      <c r="D320" s="72"/>
      <c r="E320" s="72"/>
      <c r="F320" s="72"/>
      <c r="G320" s="72"/>
      <c r="H320" s="1658" t="s">
        <v>2548</v>
      </c>
      <c r="I320" s="1659"/>
      <c r="J320" s="1659"/>
      <c r="K320" s="1659"/>
      <c r="L320" s="1659"/>
      <c r="M320" s="1659"/>
      <c r="N320" s="8" t="s">
        <v>892</v>
      </c>
      <c r="O320" s="8"/>
      <c r="P320" s="1663"/>
      <c r="Q320" s="1663"/>
      <c r="R320" s="1663"/>
      <c r="S320" s="72"/>
      <c r="T320" s="72" t="s">
        <v>416</v>
      </c>
      <c r="U320" s="16"/>
      <c r="V320" s="72"/>
      <c r="W320" s="72"/>
      <c r="X320" s="72"/>
      <c r="Y320" s="72"/>
      <c r="Z320" s="16"/>
      <c r="AA320" s="1659"/>
      <c r="AB320" s="1659"/>
      <c r="AC320" s="1659"/>
      <c r="AD320" s="1659"/>
      <c r="AE320" s="1659"/>
      <c r="AF320" s="1659"/>
      <c r="AG320" s="8" t="s">
        <v>892</v>
      </c>
      <c r="AH320" s="8"/>
      <c r="AI320" s="1663"/>
      <c r="AJ320" s="1663"/>
      <c r="AK320" s="1663"/>
      <c r="AL320" s="25"/>
      <c r="AM320" s="137"/>
      <c r="AN320" s="439"/>
    </row>
    <row r="321" spans="1:76" s="46" customFormat="1" ht="12.75" customHeight="1">
      <c r="A321" s="153"/>
      <c r="B321" s="72" t="s">
        <v>99</v>
      </c>
      <c r="C321" s="72"/>
      <c r="D321" s="72"/>
      <c r="E321" s="72"/>
      <c r="F321" s="72"/>
      <c r="G321" s="72"/>
      <c r="H321" s="1657" t="s">
        <v>107</v>
      </c>
      <c r="I321" s="1657"/>
      <c r="J321" s="1657"/>
      <c r="K321" s="1657"/>
      <c r="L321" s="1657"/>
      <c r="M321" s="1657"/>
      <c r="N321" s="1657"/>
      <c r="O321" s="1657"/>
      <c r="P321" s="1657"/>
      <c r="Q321" s="1657"/>
      <c r="R321" s="1657"/>
      <c r="S321" s="72"/>
      <c r="T321" s="72" t="s">
        <v>99</v>
      </c>
      <c r="U321" s="16"/>
      <c r="V321" s="72"/>
      <c r="W321" s="72"/>
      <c r="X321" s="72"/>
      <c r="Y321" s="72"/>
      <c r="Z321" s="16"/>
      <c r="AA321" s="1657"/>
      <c r="AB321" s="1657"/>
      <c r="AC321" s="1657"/>
      <c r="AD321" s="1657"/>
      <c r="AE321" s="1657"/>
      <c r="AF321" s="1657"/>
      <c r="AG321" s="1657"/>
      <c r="AH321" s="1657"/>
      <c r="AI321" s="1657"/>
      <c r="AJ321" s="1657"/>
      <c r="AK321" s="1657"/>
      <c r="AL321" s="25"/>
      <c r="AM321" s="137"/>
      <c r="AN321" s="439"/>
    </row>
    <row r="322" spans="1:76" s="46" customFormat="1" ht="12.75" customHeight="1">
      <c r="A322" s="153"/>
      <c r="B322" s="72" t="s">
        <v>101</v>
      </c>
      <c r="C322" s="72"/>
      <c r="D322" s="72"/>
      <c r="E322" s="72"/>
      <c r="F322" s="72"/>
      <c r="G322" s="72"/>
      <c r="H322" s="1657" t="s">
        <v>2551</v>
      </c>
      <c r="I322" s="1657"/>
      <c r="J322" s="1657"/>
      <c r="K322" s="1657"/>
      <c r="L322" s="1657"/>
      <c r="M322" s="1657"/>
      <c r="N322" s="1657"/>
      <c r="O322" s="1657"/>
      <c r="P322" s="1657"/>
      <c r="Q322" s="1657"/>
      <c r="R322" s="1657"/>
      <c r="S322" s="72"/>
      <c r="T322" s="72" t="s">
        <v>101</v>
      </c>
      <c r="U322" s="16"/>
      <c r="V322" s="72"/>
      <c r="W322" s="72"/>
      <c r="X322" s="72"/>
      <c r="Y322" s="72"/>
      <c r="Z322" s="16"/>
      <c r="AA322" s="1657"/>
      <c r="AB322" s="1657"/>
      <c r="AC322" s="1657"/>
      <c r="AD322" s="1657"/>
      <c r="AE322" s="1657"/>
      <c r="AF322" s="1657"/>
      <c r="AG322" s="1657"/>
      <c r="AH322" s="1657"/>
      <c r="AI322" s="1657"/>
      <c r="AJ322" s="1657"/>
      <c r="AK322" s="1657"/>
      <c r="AL322" s="25"/>
      <c r="AM322" s="137"/>
      <c r="AN322" s="439"/>
    </row>
    <row r="323" spans="1:76" s="46" customFormat="1" ht="12.75" customHeight="1">
      <c r="A323" s="153"/>
      <c r="B323" s="72" t="s">
        <v>112</v>
      </c>
      <c r="C323" s="72"/>
      <c r="D323" s="72"/>
      <c r="E323" s="72"/>
      <c r="F323" s="72"/>
      <c r="G323" s="72"/>
      <c r="H323" s="2379" t="s">
        <v>2549</v>
      </c>
      <c r="I323" s="2379"/>
      <c r="J323" s="2379"/>
      <c r="K323" s="2379"/>
      <c r="L323" s="2379"/>
      <c r="M323" s="2379"/>
      <c r="N323" s="2379"/>
      <c r="O323" s="2379"/>
      <c r="P323" s="2379"/>
      <c r="Q323" s="2379"/>
      <c r="R323" s="2379"/>
      <c r="S323" s="72"/>
      <c r="T323" s="72" t="s">
        <v>112</v>
      </c>
      <c r="U323" s="72"/>
      <c r="V323" s="72"/>
      <c r="W323" s="72"/>
      <c r="X323" s="72"/>
      <c r="Y323" s="72"/>
      <c r="Z323" s="18"/>
      <c r="AA323" s="2379"/>
      <c r="AB323" s="2379"/>
      <c r="AC323" s="2379"/>
      <c r="AD323" s="2379"/>
      <c r="AE323" s="2379"/>
      <c r="AF323" s="2379"/>
      <c r="AG323" s="2379"/>
      <c r="AH323" s="2379"/>
      <c r="AI323" s="2379"/>
      <c r="AJ323" s="2379"/>
      <c r="AK323" s="237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5"/>
      <c r="I325" s="1665"/>
      <c r="J325" s="1665"/>
      <c r="K325" s="1665"/>
      <c r="L325" s="1665"/>
      <c r="M325" s="1665"/>
      <c r="N325" s="1665"/>
      <c r="O325" s="1665"/>
      <c r="P325" s="1665"/>
      <c r="Q325" s="1665"/>
      <c r="R325" s="1665"/>
      <c r="S325" s="16"/>
      <c r="T325" s="72" t="s">
        <v>100</v>
      </c>
      <c r="U325" s="16"/>
      <c r="V325" s="72"/>
      <c r="W325" s="72"/>
      <c r="X325" s="72"/>
      <c r="Y325" s="72"/>
      <c r="Z325" s="16"/>
      <c r="AA325" s="1665"/>
      <c r="AB325" s="1665"/>
      <c r="AC325" s="1665"/>
      <c r="AD325" s="1665"/>
      <c r="AE325" s="1665"/>
      <c r="AF325" s="1665"/>
      <c r="AG325" s="1665"/>
      <c r="AH325" s="1665"/>
      <c r="AI325" s="1665"/>
      <c r="AJ325" s="1665"/>
      <c r="AK325" s="1665"/>
      <c r="AL325" s="327"/>
      <c r="AM325" s="137"/>
      <c r="AN325" s="439"/>
    </row>
    <row r="326" spans="1:76" s="46" customFormat="1" ht="12.75" customHeight="1">
      <c r="A326" s="153"/>
      <c r="B326" s="72" t="s">
        <v>761</v>
      </c>
      <c r="C326" s="72"/>
      <c r="D326" s="72"/>
      <c r="E326" s="72"/>
      <c r="F326" s="72"/>
      <c r="G326" s="16"/>
      <c r="H326" s="1657"/>
      <c r="I326" s="1657"/>
      <c r="J326" s="1657"/>
      <c r="K326" s="1657"/>
      <c r="L326" s="1657"/>
      <c r="M326" s="1657"/>
      <c r="N326" s="1657"/>
      <c r="O326" s="1657"/>
      <c r="P326" s="1657"/>
      <c r="Q326" s="1657"/>
      <c r="R326" s="1657"/>
      <c r="S326" s="16"/>
      <c r="T326" s="72" t="s">
        <v>761</v>
      </c>
      <c r="U326" s="16"/>
      <c r="V326" s="72"/>
      <c r="W326" s="72"/>
      <c r="X326" s="72"/>
      <c r="Y326" s="72"/>
      <c r="Z326" s="16"/>
      <c r="AA326" s="1657"/>
      <c r="AB326" s="1657"/>
      <c r="AC326" s="1657"/>
      <c r="AD326" s="1657"/>
      <c r="AE326" s="1657"/>
      <c r="AF326" s="1657"/>
      <c r="AG326" s="1657"/>
      <c r="AH326" s="1657"/>
      <c r="AI326" s="1657"/>
      <c r="AJ326" s="1657"/>
      <c r="AK326" s="1657"/>
      <c r="AL326" s="327"/>
      <c r="AM326" s="137"/>
      <c r="AN326" s="439"/>
    </row>
    <row r="327" spans="1:76" s="46" customFormat="1" ht="18" customHeight="1">
      <c r="A327" s="153"/>
      <c r="B327" s="72" t="s">
        <v>110</v>
      </c>
      <c r="C327" s="72"/>
      <c r="D327" s="72"/>
      <c r="E327" s="72"/>
      <c r="F327" s="72"/>
      <c r="G327" s="16"/>
      <c r="H327" s="1657"/>
      <c r="I327" s="1657"/>
      <c r="J327" s="1657"/>
      <c r="K327" s="1657"/>
      <c r="L327" s="1657"/>
      <c r="M327" s="1657"/>
      <c r="N327" s="1657"/>
      <c r="O327" s="1657"/>
      <c r="P327" s="1657"/>
      <c r="Q327" s="1657"/>
      <c r="R327" s="1657"/>
      <c r="S327" s="16"/>
      <c r="T327" s="72" t="s">
        <v>110</v>
      </c>
      <c r="U327" s="16"/>
      <c r="V327" s="72"/>
      <c r="W327" s="72"/>
      <c r="X327" s="72"/>
      <c r="Y327" s="72"/>
      <c r="Z327" s="16"/>
      <c r="AA327" s="1657"/>
      <c r="AB327" s="1657"/>
      <c r="AC327" s="1657"/>
      <c r="AD327" s="1657"/>
      <c r="AE327" s="1657"/>
      <c r="AF327" s="1657"/>
      <c r="AG327" s="1657"/>
      <c r="AH327" s="1657"/>
      <c r="AI327" s="1657"/>
      <c r="AJ327" s="1657"/>
      <c r="AK327" s="1657"/>
      <c r="AL327" s="327"/>
      <c r="AM327" s="137"/>
      <c r="AN327" s="439"/>
    </row>
    <row r="328" spans="1:76" s="46" customFormat="1" ht="12.75" customHeight="1">
      <c r="A328" s="153"/>
      <c r="B328" s="72" t="s">
        <v>415</v>
      </c>
      <c r="C328" s="72"/>
      <c r="D328" s="72"/>
      <c r="E328" s="72"/>
      <c r="F328" s="72"/>
      <c r="G328" s="16"/>
      <c r="H328" s="1657"/>
      <c r="I328" s="1657"/>
      <c r="J328" s="1657"/>
      <c r="K328" s="1657"/>
      <c r="L328" s="1657"/>
      <c r="M328" s="1657"/>
      <c r="N328" s="1657"/>
      <c r="O328" s="1657"/>
      <c r="P328" s="1657"/>
      <c r="Q328" s="1657"/>
      <c r="R328" s="1657"/>
      <c r="S328" s="16"/>
      <c r="T328" s="72" t="s">
        <v>415</v>
      </c>
      <c r="U328" s="16"/>
      <c r="V328" s="72"/>
      <c r="W328" s="72"/>
      <c r="X328" s="72"/>
      <c r="Y328" s="72"/>
      <c r="Z328" s="16"/>
      <c r="AA328" s="1657"/>
      <c r="AB328" s="1657"/>
      <c r="AC328" s="1657"/>
      <c r="AD328" s="1657"/>
      <c r="AE328" s="1657"/>
      <c r="AF328" s="1657"/>
      <c r="AG328" s="1657"/>
      <c r="AH328" s="1657"/>
      <c r="AI328" s="1657"/>
      <c r="AJ328" s="1657"/>
      <c r="AK328" s="1657"/>
      <c r="AL328" s="327"/>
      <c r="AM328" s="137"/>
      <c r="AN328" s="439"/>
    </row>
    <row r="329" spans="1:76" s="46" customFormat="1" ht="12.75" customHeight="1">
      <c r="A329" s="153"/>
      <c r="B329" s="72" t="s">
        <v>416</v>
      </c>
      <c r="C329" s="72"/>
      <c r="D329" s="72"/>
      <c r="E329" s="72"/>
      <c r="F329" s="72"/>
      <c r="G329" s="72"/>
      <c r="H329" s="1659"/>
      <c r="I329" s="1659"/>
      <c r="J329" s="1659"/>
      <c r="K329" s="1659"/>
      <c r="L329" s="1659"/>
      <c r="M329" s="1659"/>
      <c r="N329" s="8" t="s">
        <v>892</v>
      </c>
      <c r="O329" s="8"/>
      <c r="P329" s="1663"/>
      <c r="Q329" s="1663"/>
      <c r="R329" s="1663"/>
      <c r="S329" s="72"/>
      <c r="T329" s="72" t="s">
        <v>416</v>
      </c>
      <c r="U329" s="16"/>
      <c r="V329" s="72"/>
      <c r="W329" s="72"/>
      <c r="X329" s="72"/>
      <c r="Y329" s="72"/>
      <c r="Z329" s="16"/>
      <c r="AA329" s="1659"/>
      <c r="AB329" s="1659"/>
      <c r="AC329" s="1659"/>
      <c r="AD329" s="1659"/>
      <c r="AE329" s="1659"/>
      <c r="AF329" s="1659"/>
      <c r="AG329" s="8" t="s">
        <v>892</v>
      </c>
      <c r="AH329" s="8"/>
      <c r="AI329" s="1663"/>
      <c r="AJ329" s="1663"/>
      <c r="AK329" s="1663"/>
      <c r="AL329" s="327"/>
      <c r="AM329" s="137"/>
      <c r="AN329" s="439"/>
    </row>
    <row r="330" spans="1:76" s="137" customFormat="1" ht="12.75" customHeight="1">
      <c r="A330" s="153"/>
      <c r="B330" s="72" t="s">
        <v>99</v>
      </c>
      <c r="C330" s="72"/>
      <c r="D330" s="72"/>
      <c r="E330" s="72"/>
      <c r="F330" s="72"/>
      <c r="G330" s="72"/>
      <c r="H330" s="1657"/>
      <c r="I330" s="1657"/>
      <c r="J330" s="1657"/>
      <c r="K330" s="1657"/>
      <c r="L330" s="1657"/>
      <c r="M330" s="1657"/>
      <c r="N330" s="1657"/>
      <c r="O330" s="1657"/>
      <c r="P330" s="1657"/>
      <c r="Q330" s="1657"/>
      <c r="R330" s="1657"/>
      <c r="S330" s="72"/>
      <c r="T330" s="72" t="s">
        <v>99</v>
      </c>
      <c r="U330" s="16"/>
      <c r="V330" s="72"/>
      <c r="W330" s="72"/>
      <c r="X330" s="72"/>
      <c r="Y330" s="72"/>
      <c r="Z330" s="16"/>
      <c r="AA330" s="1657"/>
      <c r="AB330" s="1657"/>
      <c r="AC330" s="1657"/>
      <c r="AD330" s="1657"/>
      <c r="AE330" s="1657"/>
      <c r="AF330" s="1657"/>
      <c r="AG330" s="1657"/>
      <c r="AH330" s="1657"/>
      <c r="AI330" s="1657"/>
      <c r="AJ330" s="1657"/>
      <c r="AK330" s="1657"/>
      <c r="AL330" s="327"/>
      <c r="AN330" s="1089"/>
    </row>
    <row r="331" spans="1:76" s="46" customFormat="1" ht="12.75" customHeight="1">
      <c r="A331" s="153"/>
      <c r="B331" s="72" t="s">
        <v>101</v>
      </c>
      <c r="C331" s="72"/>
      <c r="D331" s="72"/>
      <c r="E331" s="72"/>
      <c r="F331" s="72"/>
      <c r="G331" s="72"/>
      <c r="H331" s="1657"/>
      <c r="I331" s="1657"/>
      <c r="J331" s="1657"/>
      <c r="K331" s="1657"/>
      <c r="L331" s="1657"/>
      <c r="M331" s="1657"/>
      <c r="N331" s="1657"/>
      <c r="O331" s="1657"/>
      <c r="P331" s="1657"/>
      <c r="Q331" s="1657"/>
      <c r="R331" s="1657"/>
      <c r="S331" s="72"/>
      <c r="T331" s="72" t="s">
        <v>101</v>
      </c>
      <c r="U331" s="16"/>
      <c r="V331" s="72"/>
      <c r="W331" s="72"/>
      <c r="X331" s="72"/>
      <c r="Y331" s="72"/>
      <c r="Z331" s="16"/>
      <c r="AA331" s="1657"/>
      <c r="AB331" s="1657"/>
      <c r="AC331" s="1657"/>
      <c r="AD331" s="1657"/>
      <c r="AE331" s="1657"/>
      <c r="AF331" s="1657"/>
      <c r="AG331" s="1657"/>
      <c r="AH331" s="1657"/>
      <c r="AI331" s="1657"/>
      <c r="AJ331" s="1657"/>
      <c r="AK331" s="1657"/>
      <c r="AL331" s="327"/>
      <c r="AM331" s="137"/>
      <c r="AN331" s="439"/>
    </row>
    <row r="332" spans="1:76" s="46" customFormat="1" ht="12.75" customHeight="1">
      <c r="A332" s="153"/>
      <c r="B332" s="72" t="s">
        <v>112</v>
      </c>
      <c r="C332" s="72"/>
      <c r="D332" s="72"/>
      <c r="E332" s="72"/>
      <c r="F332" s="72"/>
      <c r="G332" s="72"/>
      <c r="H332" s="2379"/>
      <c r="I332" s="2379"/>
      <c r="J332" s="2379"/>
      <c r="K332" s="2379"/>
      <c r="L332" s="2379"/>
      <c r="M332" s="2379"/>
      <c r="N332" s="2379"/>
      <c r="O332" s="2379"/>
      <c r="P332" s="2379"/>
      <c r="Q332" s="2379"/>
      <c r="R332" s="2379"/>
      <c r="S332" s="72"/>
      <c r="T332" s="72" t="s">
        <v>112</v>
      </c>
      <c r="U332" s="72"/>
      <c r="V332" s="72"/>
      <c r="W332" s="72"/>
      <c r="X332" s="72"/>
      <c r="Y332" s="72"/>
      <c r="Z332" s="18"/>
      <c r="AA332" s="2379"/>
      <c r="AB332" s="2379"/>
      <c r="AC332" s="2379"/>
      <c r="AD332" s="2379"/>
      <c r="AE332" s="2379"/>
      <c r="AF332" s="2379"/>
      <c r="AG332" s="2379"/>
      <c r="AH332" s="2379"/>
      <c r="AI332" s="2379"/>
      <c r="AJ332" s="2379"/>
      <c r="AK332" s="237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0" t="s">
        <v>405</v>
      </c>
      <c r="AF335" s="2380"/>
      <c r="AG335" s="2380"/>
      <c r="AH335" s="2380"/>
      <c r="AI335" s="2380"/>
      <c r="AJ335" s="2380"/>
      <c r="AK335" s="2380"/>
      <c r="AL335" s="152"/>
      <c r="AM335" s="1370"/>
      <c r="AN335" s="152"/>
    </row>
    <row r="336" spans="1:76" s="46" customFormat="1" ht="12.75" customHeight="1">
      <c r="A336" s="152"/>
      <c r="B336" s="161"/>
      <c r="C336" s="2381" t="s">
        <v>2018</v>
      </c>
      <c r="D336" s="2381"/>
      <c r="E336" s="2381"/>
      <c r="F336" s="2381"/>
      <c r="G336" s="2381"/>
      <c r="H336" s="2381"/>
      <c r="I336" s="2381"/>
      <c r="J336" s="2381"/>
      <c r="K336" s="2381"/>
      <c r="L336" s="2381"/>
      <c r="M336" s="2381"/>
      <c r="N336" s="2381"/>
      <c r="O336" s="2381"/>
      <c r="P336" s="2381"/>
      <c r="Q336" s="2381"/>
      <c r="R336" s="2381"/>
      <c r="S336" s="2381"/>
      <c r="T336" s="2381"/>
      <c r="U336" s="2381"/>
      <c r="V336" s="2381"/>
      <c r="W336" s="2381"/>
      <c r="X336" s="2381"/>
      <c r="Y336" s="2381"/>
      <c r="Z336" s="2381"/>
      <c r="AA336" s="2381"/>
      <c r="AB336" s="2381"/>
      <c r="AC336" s="2381"/>
      <c r="AD336" s="2381"/>
      <c r="AE336" s="2381"/>
      <c r="AF336" s="2381"/>
      <c r="AG336" s="2381"/>
      <c r="AH336" s="2381"/>
      <c r="AI336" s="2381"/>
      <c r="AJ336" s="2381"/>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81"/>
      <c r="D337" s="2381"/>
      <c r="E337" s="2381"/>
      <c r="F337" s="2381"/>
      <c r="G337" s="2381"/>
      <c r="H337" s="2381"/>
      <c r="I337" s="2381"/>
      <c r="J337" s="2381"/>
      <c r="K337" s="2381"/>
      <c r="L337" s="2381"/>
      <c r="M337" s="2381"/>
      <c r="N337" s="2381"/>
      <c r="O337" s="2381"/>
      <c r="P337" s="2381"/>
      <c r="Q337" s="2381"/>
      <c r="R337" s="2381"/>
      <c r="S337" s="2381"/>
      <c r="T337" s="2381"/>
      <c r="U337" s="2381"/>
      <c r="V337" s="2381"/>
      <c r="W337" s="2381"/>
      <c r="X337" s="2381"/>
      <c r="Y337" s="2381"/>
      <c r="Z337" s="2381"/>
      <c r="AA337" s="2381"/>
      <c r="AB337" s="2381"/>
      <c r="AC337" s="2381"/>
      <c r="AD337" s="2381"/>
      <c r="AE337" s="2381"/>
      <c r="AF337" s="2381"/>
      <c r="AG337" s="2381"/>
      <c r="AH337" s="2381"/>
      <c r="AI337" s="2381"/>
      <c r="AJ337" s="2381"/>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81"/>
      <c r="D338" s="2381"/>
      <c r="E338" s="2381"/>
      <c r="F338" s="2381"/>
      <c r="G338" s="2381"/>
      <c r="H338" s="2381"/>
      <c r="I338" s="2381"/>
      <c r="J338" s="2381"/>
      <c r="K338" s="2381"/>
      <c r="L338" s="2381"/>
      <c r="M338" s="2381"/>
      <c r="N338" s="2381"/>
      <c r="O338" s="2381"/>
      <c r="P338" s="2381"/>
      <c r="Q338" s="2381"/>
      <c r="R338" s="2381"/>
      <c r="S338" s="2381"/>
      <c r="T338" s="2381"/>
      <c r="U338" s="2381"/>
      <c r="V338" s="2381"/>
      <c r="W338" s="2381"/>
      <c r="X338" s="2381"/>
      <c r="Y338" s="2381"/>
      <c r="Z338" s="2381"/>
      <c r="AA338" s="2381"/>
      <c r="AB338" s="2381"/>
      <c r="AC338" s="2381"/>
      <c r="AD338" s="2381"/>
      <c r="AE338" s="2381"/>
      <c r="AF338" s="2381"/>
      <c r="AG338" s="2381"/>
      <c r="AH338" s="2381"/>
      <c r="AI338" s="2381"/>
      <c r="AJ338" s="2381"/>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81"/>
      <c r="D339" s="2381"/>
      <c r="E339" s="2381"/>
      <c r="F339" s="2381"/>
      <c r="G339" s="2381"/>
      <c r="H339" s="2381"/>
      <c r="I339" s="2381"/>
      <c r="J339" s="2381"/>
      <c r="K339" s="2381"/>
      <c r="L339" s="2381"/>
      <c r="M339" s="2381"/>
      <c r="N339" s="2381"/>
      <c r="O339" s="2381"/>
      <c r="P339" s="2381"/>
      <c r="Q339" s="2381"/>
      <c r="R339" s="2381"/>
      <c r="S339" s="2381"/>
      <c r="T339" s="2381"/>
      <c r="U339" s="2381"/>
      <c r="V339" s="2381"/>
      <c r="W339" s="2381"/>
      <c r="X339" s="2381"/>
      <c r="Y339" s="2381"/>
      <c r="Z339" s="2381"/>
      <c r="AA339" s="2381"/>
      <c r="AB339" s="2381"/>
      <c r="AC339" s="2381"/>
      <c r="AD339" s="2381"/>
      <c r="AE339" s="2381"/>
      <c r="AF339" s="2381"/>
      <c r="AG339" s="2381"/>
      <c r="AH339" s="2381"/>
      <c r="AI339" s="2381"/>
      <c r="AJ339" s="2381"/>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81"/>
      <c r="D340" s="2381"/>
      <c r="E340" s="2381"/>
      <c r="F340" s="2381"/>
      <c r="G340" s="2381"/>
      <c r="H340" s="2381"/>
      <c r="I340" s="2381"/>
      <c r="J340" s="2381"/>
      <c r="K340" s="2381"/>
      <c r="L340" s="2381"/>
      <c r="M340" s="2381"/>
      <c r="N340" s="2381"/>
      <c r="O340" s="2381"/>
      <c r="P340" s="2381"/>
      <c r="Q340" s="2381"/>
      <c r="R340" s="2381"/>
      <c r="S340" s="2381"/>
      <c r="T340" s="2381"/>
      <c r="U340" s="2381"/>
      <c r="V340" s="2381"/>
      <c r="W340" s="2381"/>
      <c r="X340" s="2381"/>
      <c r="Y340" s="2381"/>
      <c r="Z340" s="2381"/>
      <c r="AA340" s="2381"/>
      <c r="AB340" s="2381"/>
      <c r="AC340" s="2381"/>
      <c r="AD340" s="2381"/>
      <c r="AE340" s="2381"/>
      <c r="AF340" s="2381"/>
      <c r="AG340" s="2381"/>
      <c r="AH340" s="2381"/>
      <c r="AI340" s="2381"/>
      <c r="AJ340" s="2381"/>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81"/>
      <c r="D341" s="2381"/>
      <c r="E341" s="2381"/>
      <c r="F341" s="2381"/>
      <c r="G341" s="2381"/>
      <c r="H341" s="2381"/>
      <c r="I341" s="2381"/>
      <c r="J341" s="2381"/>
      <c r="K341" s="2381"/>
      <c r="L341" s="2381"/>
      <c r="M341" s="2381"/>
      <c r="N341" s="2381"/>
      <c r="O341" s="2381"/>
      <c r="P341" s="2381"/>
      <c r="Q341" s="2381"/>
      <c r="R341" s="2381"/>
      <c r="S341" s="2381"/>
      <c r="T341" s="2381"/>
      <c r="U341" s="2381"/>
      <c r="V341" s="2381"/>
      <c r="W341" s="2381"/>
      <c r="X341" s="2381"/>
      <c r="Y341" s="2381"/>
      <c r="Z341" s="2381"/>
      <c r="AA341" s="2381"/>
      <c r="AB341" s="2381"/>
      <c r="AC341" s="2381"/>
      <c r="AD341" s="2381"/>
      <c r="AE341" s="2381"/>
      <c r="AF341" s="2381"/>
      <c r="AG341" s="2381"/>
      <c r="AH341" s="2381"/>
      <c r="AI341" s="2381"/>
      <c r="AJ341" s="2381"/>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6" customHeight="1">
      <c r="A342" s="163"/>
      <c r="B342" s="164"/>
      <c r="C342" s="2381"/>
      <c r="D342" s="2381"/>
      <c r="E342" s="2381"/>
      <c r="F342" s="2381"/>
      <c r="G342" s="2381"/>
      <c r="H342" s="2381"/>
      <c r="I342" s="2381"/>
      <c r="J342" s="2381"/>
      <c r="K342" s="2381"/>
      <c r="L342" s="2381"/>
      <c r="M342" s="2381"/>
      <c r="N342" s="2381"/>
      <c r="O342" s="2381"/>
      <c r="P342" s="2381"/>
      <c r="Q342" s="2381"/>
      <c r="R342" s="2381"/>
      <c r="S342" s="2381"/>
      <c r="T342" s="2381"/>
      <c r="U342" s="2381"/>
      <c r="V342" s="2381"/>
      <c r="W342" s="2381"/>
      <c r="X342" s="2381"/>
      <c r="Y342" s="2381"/>
      <c r="Z342" s="2381"/>
      <c r="AA342" s="2381"/>
      <c r="AB342" s="2381"/>
      <c r="AC342" s="2381"/>
      <c r="AD342" s="2381"/>
      <c r="AE342" s="2381"/>
      <c r="AF342" s="2381"/>
      <c r="AG342" s="2381"/>
      <c r="AH342" s="2381"/>
      <c r="AI342" s="2381"/>
      <c r="AJ342" s="2381"/>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6" customHeight="1">
      <c r="A343" s="163"/>
      <c r="B343" s="164"/>
      <c r="C343" s="2381"/>
      <c r="D343" s="2381"/>
      <c r="E343" s="2381"/>
      <c r="F343" s="2381"/>
      <c r="G343" s="2381"/>
      <c r="H343" s="2381"/>
      <c r="I343" s="2381"/>
      <c r="J343" s="2381"/>
      <c r="K343" s="2381"/>
      <c r="L343" s="2381"/>
      <c r="M343" s="2381"/>
      <c r="N343" s="2381"/>
      <c r="O343" s="2381"/>
      <c r="P343" s="2381"/>
      <c r="Q343" s="2381"/>
      <c r="R343" s="2381"/>
      <c r="S343" s="2381"/>
      <c r="T343" s="2381"/>
      <c r="U343" s="2381"/>
      <c r="V343" s="2381"/>
      <c r="W343" s="2381"/>
      <c r="X343" s="2381"/>
      <c r="Y343" s="2381"/>
      <c r="Z343" s="2381"/>
      <c r="AA343" s="2381"/>
      <c r="AB343" s="2381"/>
      <c r="AC343" s="2381"/>
      <c r="AD343" s="2381"/>
      <c r="AE343" s="2381"/>
      <c r="AF343" s="2381"/>
      <c r="AG343" s="2381"/>
      <c r="AH343" s="2381"/>
      <c r="AI343" s="2381"/>
      <c r="AJ343" s="2381"/>
      <c r="AK343" s="163"/>
      <c r="AL343" s="163"/>
      <c r="AM343" s="163"/>
      <c r="AN343" s="439"/>
      <c r="AO343" s="293"/>
    </row>
    <row r="344" spans="1:76" s="46" customFormat="1" ht="12.75" customHeight="1">
      <c r="A344" s="163"/>
      <c r="B344" s="164"/>
      <c r="C344" s="2381" t="s">
        <v>2019</v>
      </c>
      <c r="D344" s="2381"/>
      <c r="E344" s="2381"/>
      <c r="F344" s="2381"/>
      <c r="G344" s="2381"/>
      <c r="H344" s="2381"/>
      <c r="I344" s="2381"/>
      <c r="J344" s="2381"/>
      <c r="K344" s="2381"/>
      <c r="L344" s="2381"/>
      <c r="M344" s="2381"/>
      <c r="N344" s="2381"/>
      <c r="O344" s="2381"/>
      <c r="P344" s="2381"/>
      <c r="Q344" s="2381"/>
      <c r="R344" s="2381"/>
      <c r="S344" s="2381"/>
      <c r="T344" s="2381"/>
      <c r="U344" s="2381"/>
      <c r="V344" s="2381"/>
      <c r="W344" s="2381"/>
      <c r="X344" s="2381"/>
      <c r="Y344" s="2381"/>
      <c r="Z344" s="2381"/>
      <c r="AA344" s="2381"/>
      <c r="AB344" s="2381"/>
      <c r="AC344" s="2381"/>
      <c r="AD344" s="2381"/>
      <c r="AE344" s="2381"/>
      <c r="AF344" s="2381"/>
      <c r="AG344" s="2381"/>
      <c r="AH344" s="2381"/>
      <c r="AI344" s="2381"/>
      <c r="AJ344" s="2381"/>
      <c r="AK344" s="163"/>
      <c r="AL344" s="163"/>
      <c r="AM344" s="163"/>
      <c r="AN344" s="439"/>
    </row>
    <row r="345" spans="1:76" s="46" customFormat="1" ht="12.75" customHeight="1">
      <c r="A345" s="163"/>
      <c r="B345" s="164"/>
      <c r="C345" s="2381"/>
      <c r="D345" s="2381"/>
      <c r="E345" s="2381"/>
      <c r="F345" s="2381"/>
      <c r="G345" s="2381"/>
      <c r="H345" s="2381"/>
      <c r="I345" s="2381"/>
      <c r="J345" s="2381"/>
      <c r="K345" s="2381"/>
      <c r="L345" s="2381"/>
      <c r="M345" s="2381"/>
      <c r="N345" s="2381"/>
      <c r="O345" s="2381"/>
      <c r="P345" s="2381"/>
      <c r="Q345" s="2381"/>
      <c r="R345" s="2381"/>
      <c r="S345" s="2381"/>
      <c r="T345" s="2381"/>
      <c r="U345" s="2381"/>
      <c r="V345" s="2381"/>
      <c r="W345" s="2381"/>
      <c r="X345" s="2381"/>
      <c r="Y345" s="2381"/>
      <c r="Z345" s="2381"/>
      <c r="AA345" s="2381"/>
      <c r="AB345" s="2381"/>
      <c r="AC345" s="2381"/>
      <c r="AD345" s="2381"/>
      <c r="AE345" s="2381"/>
      <c r="AF345" s="2381"/>
      <c r="AG345" s="2381"/>
      <c r="AH345" s="2381"/>
      <c r="AI345" s="2381"/>
      <c r="AJ345" s="2381"/>
      <c r="AK345" s="163"/>
      <c r="AL345" s="163"/>
      <c r="AM345" s="163"/>
      <c r="AN345" s="439"/>
    </row>
    <row r="346" spans="1:76" s="46" customFormat="1" ht="12.75" customHeight="1">
      <c r="A346" s="163"/>
      <c r="B346" s="164"/>
      <c r="C346" s="2381"/>
      <c r="D346" s="2381"/>
      <c r="E346" s="2381"/>
      <c r="F346" s="2381"/>
      <c r="G346" s="2381"/>
      <c r="H346" s="2381"/>
      <c r="I346" s="2381"/>
      <c r="J346" s="2381"/>
      <c r="K346" s="2381"/>
      <c r="L346" s="2381"/>
      <c r="M346" s="2381"/>
      <c r="N346" s="2381"/>
      <c r="O346" s="2381"/>
      <c r="P346" s="2381"/>
      <c r="Q346" s="2381"/>
      <c r="R346" s="2381"/>
      <c r="S346" s="2381"/>
      <c r="T346" s="2381"/>
      <c r="U346" s="2381"/>
      <c r="V346" s="2381"/>
      <c r="W346" s="2381"/>
      <c r="X346" s="2381"/>
      <c r="Y346" s="2381"/>
      <c r="Z346" s="2381"/>
      <c r="AA346" s="2381"/>
      <c r="AB346" s="2381"/>
      <c r="AC346" s="2381"/>
      <c r="AD346" s="2381"/>
      <c r="AE346" s="2381"/>
      <c r="AF346" s="2381"/>
      <c r="AG346" s="2381"/>
      <c r="AH346" s="2381"/>
      <c r="AI346" s="2381"/>
      <c r="AJ346" s="2381"/>
      <c r="AK346" s="163"/>
      <c r="AL346" s="163"/>
      <c r="AM346" s="163"/>
      <c r="AN346" s="439"/>
      <c r="AQ346" s="50"/>
      <c r="AR346" s="137"/>
    </row>
    <row r="347" spans="1:76" s="46" customFormat="1" ht="12.75" customHeight="1">
      <c r="A347" s="163"/>
      <c r="B347" s="144"/>
      <c r="C347" s="2381"/>
      <c r="D347" s="2381"/>
      <c r="E347" s="2381"/>
      <c r="F347" s="2381"/>
      <c r="G347" s="2381"/>
      <c r="H347" s="2381"/>
      <c r="I347" s="2381"/>
      <c r="J347" s="2381"/>
      <c r="K347" s="2381"/>
      <c r="L347" s="2381"/>
      <c r="M347" s="2381"/>
      <c r="N347" s="2381"/>
      <c r="O347" s="2381"/>
      <c r="P347" s="2381"/>
      <c r="Q347" s="2381"/>
      <c r="R347" s="2381"/>
      <c r="S347" s="2381"/>
      <c r="T347" s="2381"/>
      <c r="U347" s="2381"/>
      <c r="V347" s="2381"/>
      <c r="W347" s="2381"/>
      <c r="X347" s="2381"/>
      <c r="Y347" s="2381"/>
      <c r="Z347" s="2381"/>
      <c r="AA347" s="2381"/>
      <c r="AB347" s="2381"/>
      <c r="AC347" s="2381"/>
      <c r="AD347" s="2381"/>
      <c r="AE347" s="2381"/>
      <c r="AF347" s="2381"/>
      <c r="AG347" s="2381"/>
      <c r="AH347" s="2381"/>
      <c r="AI347" s="2381"/>
      <c r="AJ347" s="2381"/>
      <c r="AK347" s="163"/>
      <c r="AL347" s="163"/>
      <c r="AM347" s="163"/>
      <c r="AN347" s="439"/>
      <c r="AQ347" s="50"/>
      <c r="AR347" s="137"/>
    </row>
    <row r="348" spans="1:76" s="46" customFormat="1" ht="12.6" customHeight="1">
      <c r="A348" s="163"/>
      <c r="B348" s="144"/>
      <c r="C348" s="2381"/>
      <c r="D348" s="2381"/>
      <c r="E348" s="2381"/>
      <c r="F348" s="2381"/>
      <c r="G348" s="2381"/>
      <c r="H348" s="2381"/>
      <c r="I348" s="2381"/>
      <c r="J348" s="2381"/>
      <c r="K348" s="2381"/>
      <c r="L348" s="2381"/>
      <c r="M348" s="2381"/>
      <c r="N348" s="2381"/>
      <c r="O348" s="2381"/>
      <c r="P348" s="2381"/>
      <c r="Q348" s="2381"/>
      <c r="R348" s="2381"/>
      <c r="S348" s="2381"/>
      <c r="T348" s="2381"/>
      <c r="U348" s="2381"/>
      <c r="V348" s="2381"/>
      <c r="W348" s="2381"/>
      <c r="X348" s="2381"/>
      <c r="Y348" s="2381"/>
      <c r="Z348" s="2381"/>
      <c r="AA348" s="2381"/>
      <c r="AB348" s="2381"/>
      <c r="AC348" s="2381"/>
      <c r="AD348" s="2381"/>
      <c r="AE348" s="2381"/>
      <c r="AF348" s="2381"/>
      <c r="AG348" s="2381"/>
      <c r="AH348" s="2381"/>
      <c r="AI348" s="2381"/>
      <c r="AJ348" s="2381"/>
      <c r="AK348" s="163"/>
      <c r="AL348" s="163"/>
      <c r="AM348" s="163"/>
      <c r="AN348" s="439"/>
      <c r="AQ348" s="50"/>
      <c r="AR348" s="50"/>
    </row>
    <row r="349" spans="1:76" s="46" customFormat="1" ht="12.75" customHeight="1">
      <c r="A349" s="163"/>
      <c r="B349" s="144"/>
      <c r="C349" s="2381" t="s">
        <v>2020</v>
      </c>
      <c r="D349" s="2381"/>
      <c r="E349" s="2381"/>
      <c r="F349" s="2381"/>
      <c r="G349" s="2381"/>
      <c r="H349" s="2381"/>
      <c r="I349" s="2381"/>
      <c r="J349" s="2381"/>
      <c r="K349" s="2381"/>
      <c r="L349" s="2381"/>
      <c r="M349" s="2381"/>
      <c r="N349" s="2381"/>
      <c r="O349" s="2381"/>
      <c r="P349" s="2381"/>
      <c r="Q349" s="2381"/>
      <c r="R349" s="2381"/>
      <c r="S349" s="2381"/>
      <c r="T349" s="2381"/>
      <c r="U349" s="2381"/>
      <c r="V349" s="2381"/>
      <c r="W349" s="2381"/>
      <c r="X349" s="2381"/>
      <c r="Y349" s="2381"/>
      <c r="Z349" s="2381"/>
      <c r="AA349" s="2381"/>
      <c r="AB349" s="2381"/>
      <c r="AC349" s="2381"/>
      <c r="AD349" s="2381"/>
      <c r="AE349" s="2381"/>
      <c r="AF349" s="2381"/>
      <c r="AG349" s="2381"/>
      <c r="AH349" s="2381"/>
      <c r="AI349" s="2381"/>
      <c r="AJ349" s="2381"/>
      <c r="AK349" s="163"/>
      <c r="AL349" s="163"/>
      <c r="AM349" s="163"/>
      <c r="AN349" s="439"/>
      <c r="AQ349" s="50"/>
      <c r="AR349" s="50"/>
    </row>
    <row r="350" spans="1:76" s="46" customFormat="1" ht="12.75" customHeight="1">
      <c r="A350" s="163"/>
      <c r="B350" s="144"/>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163"/>
      <c r="AL350" s="163"/>
      <c r="AM350" s="163"/>
      <c r="AN350" s="439"/>
      <c r="AQ350" s="137"/>
      <c r="AR350" s="50"/>
    </row>
    <row r="351" spans="1:76" s="46" customFormat="1" ht="12.75" customHeight="1">
      <c r="A351" s="163"/>
      <c r="B351" s="144"/>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163"/>
      <c r="AL351" s="163"/>
      <c r="AM351" s="163"/>
      <c r="AN351" s="439"/>
      <c r="AQ351" s="137"/>
      <c r="AR351" s="50"/>
    </row>
    <row r="352" spans="1:76" s="46" customFormat="1" ht="12.75" customHeight="1">
      <c r="A352" s="163"/>
      <c r="B352" s="144"/>
      <c r="C352" s="2381" t="s">
        <v>2021</v>
      </c>
      <c r="D352" s="2381"/>
      <c r="E352" s="2381"/>
      <c r="F352" s="2381"/>
      <c r="G352" s="2381"/>
      <c r="H352" s="2381"/>
      <c r="I352" s="2381"/>
      <c r="J352" s="2381"/>
      <c r="K352" s="2381"/>
      <c r="L352" s="2381"/>
      <c r="M352" s="2381"/>
      <c r="N352" s="2381"/>
      <c r="O352" s="2381"/>
      <c r="P352" s="2381"/>
      <c r="Q352" s="2381"/>
      <c r="R352" s="2381"/>
      <c r="S352" s="2381"/>
      <c r="T352" s="2381"/>
      <c r="U352" s="2381"/>
      <c r="V352" s="2381"/>
      <c r="W352" s="2381"/>
      <c r="X352" s="2381"/>
      <c r="Y352" s="2381"/>
      <c r="Z352" s="2381"/>
      <c r="AA352" s="2381"/>
      <c r="AB352" s="2381"/>
      <c r="AC352" s="2381"/>
      <c r="AD352" s="2381"/>
      <c r="AE352" s="2381"/>
      <c r="AF352" s="2381"/>
      <c r="AG352" s="2381"/>
      <c r="AH352" s="2381"/>
      <c r="AI352" s="2381"/>
      <c r="AJ352" s="2381"/>
      <c r="AK352" s="163"/>
      <c r="AL352" s="163"/>
      <c r="AM352" s="163"/>
      <c r="AN352" s="439"/>
      <c r="AQ352" s="50"/>
      <c r="AR352" s="50"/>
    </row>
    <row r="353" spans="1:46" s="46" customFormat="1" ht="12.75" customHeight="1">
      <c r="A353" s="163"/>
      <c r="B353" s="144"/>
      <c r="C353" s="2381"/>
      <c r="D353" s="2381"/>
      <c r="E353" s="2381"/>
      <c r="F353" s="2381"/>
      <c r="G353" s="2381"/>
      <c r="H353" s="2381"/>
      <c r="I353" s="2381"/>
      <c r="J353" s="2381"/>
      <c r="K353" s="2381"/>
      <c r="L353" s="2381"/>
      <c r="M353" s="2381"/>
      <c r="N353" s="2381"/>
      <c r="O353" s="2381"/>
      <c r="P353" s="2381"/>
      <c r="Q353" s="2381"/>
      <c r="R353" s="2381"/>
      <c r="S353" s="2381"/>
      <c r="T353" s="2381"/>
      <c r="U353" s="2381"/>
      <c r="V353" s="2381"/>
      <c r="W353" s="2381"/>
      <c r="X353" s="2381"/>
      <c r="Y353" s="2381"/>
      <c r="Z353" s="2381"/>
      <c r="AA353" s="2381"/>
      <c r="AB353" s="2381"/>
      <c r="AC353" s="2381"/>
      <c r="AD353" s="2381"/>
      <c r="AE353" s="2381"/>
      <c r="AF353" s="2381"/>
      <c r="AG353" s="2381"/>
      <c r="AH353" s="2381"/>
      <c r="AI353" s="2381"/>
      <c r="AJ353" s="2381"/>
      <c r="AK353" s="163"/>
      <c r="AL353" s="163"/>
      <c r="AM353" s="163"/>
      <c r="AN353" s="439"/>
      <c r="AQ353" s="50"/>
      <c r="AR353" s="50"/>
    </row>
    <row r="354" spans="1:46" s="46" customFormat="1" ht="13.35" customHeight="1">
      <c r="A354" s="163"/>
      <c r="B354" s="144"/>
      <c r="C354" s="2381"/>
      <c r="D354" s="2381"/>
      <c r="E354" s="2381"/>
      <c r="F354" s="2381"/>
      <c r="G354" s="2381"/>
      <c r="H354" s="2381"/>
      <c r="I354" s="2381"/>
      <c r="J354" s="2381"/>
      <c r="K354" s="2381"/>
      <c r="L354" s="2381"/>
      <c r="M354" s="2381"/>
      <c r="N354" s="2381"/>
      <c r="O354" s="2381"/>
      <c r="P354" s="2381"/>
      <c r="Q354" s="2381"/>
      <c r="R354" s="2381"/>
      <c r="S354" s="2381"/>
      <c r="T354" s="2381"/>
      <c r="U354" s="2381"/>
      <c r="V354" s="2381"/>
      <c r="W354" s="2381"/>
      <c r="X354" s="2381"/>
      <c r="Y354" s="2381"/>
      <c r="Z354" s="2381"/>
      <c r="AA354" s="2381"/>
      <c r="AB354" s="2381"/>
      <c r="AC354" s="2381"/>
      <c r="AD354" s="2381"/>
      <c r="AE354" s="2381"/>
      <c r="AF354" s="2381"/>
      <c r="AG354" s="2381"/>
      <c r="AH354" s="2381"/>
      <c r="AI354" s="2381"/>
      <c r="AJ354" s="2381"/>
      <c r="AK354" s="163"/>
      <c r="AL354" s="163"/>
      <c r="AM354" s="163"/>
      <c r="AN354" s="439"/>
      <c r="AQ354" s="50"/>
      <c r="AR354" s="50"/>
    </row>
    <row r="355" spans="1:46" s="46" customFormat="1" ht="12.75" customHeight="1">
      <c r="A355" s="163"/>
      <c r="B355" s="144"/>
      <c r="C355" s="2381"/>
      <c r="D355" s="2381"/>
      <c r="E355" s="2381"/>
      <c r="F355" s="2381"/>
      <c r="G355" s="2381"/>
      <c r="H355" s="2381"/>
      <c r="I355" s="2381"/>
      <c r="J355" s="2381"/>
      <c r="K355" s="2381"/>
      <c r="L355" s="2381"/>
      <c r="M355" s="2381"/>
      <c r="N355" s="2381"/>
      <c r="O355" s="2381"/>
      <c r="P355" s="2381"/>
      <c r="Q355" s="2381"/>
      <c r="R355" s="2381"/>
      <c r="S355" s="2381"/>
      <c r="T355" s="2381"/>
      <c r="U355" s="2381"/>
      <c r="V355" s="2381"/>
      <c r="W355" s="2381"/>
      <c r="X355" s="2381"/>
      <c r="Y355" s="2381"/>
      <c r="Z355" s="2381"/>
      <c r="AA355" s="2381"/>
      <c r="AB355" s="2381"/>
      <c r="AC355" s="2381"/>
      <c r="AD355" s="2381"/>
      <c r="AE355" s="2381"/>
      <c r="AF355" s="2381"/>
      <c r="AG355" s="2381"/>
      <c r="AH355" s="2381"/>
      <c r="AI355" s="2381"/>
      <c r="AJ355" s="2381"/>
      <c r="AK355" s="163"/>
      <c r="AL355" s="163"/>
      <c r="AM355" s="163"/>
      <c r="AN355" s="439"/>
      <c r="AO355" s="257"/>
      <c r="AP355" s="257"/>
      <c r="AQ355" s="50"/>
      <c r="AR355" s="137"/>
    </row>
    <row r="356" spans="1:46" s="46" customFormat="1" ht="11.85" customHeight="1">
      <c r="A356" s="163"/>
      <c r="B356" s="144"/>
      <c r="C356" s="2381"/>
      <c r="D356" s="2381"/>
      <c r="E356" s="2381"/>
      <c r="F356" s="2381"/>
      <c r="G356" s="2381"/>
      <c r="H356" s="2381"/>
      <c r="I356" s="2381"/>
      <c r="J356" s="2381"/>
      <c r="K356" s="2381"/>
      <c r="L356" s="2381"/>
      <c r="M356" s="2381"/>
      <c r="N356" s="2381"/>
      <c r="O356" s="2381"/>
      <c r="P356" s="2381"/>
      <c r="Q356" s="2381"/>
      <c r="R356" s="2381"/>
      <c r="S356" s="2381"/>
      <c r="T356" s="2381"/>
      <c r="U356" s="2381"/>
      <c r="V356" s="2381"/>
      <c r="W356" s="2381"/>
      <c r="X356" s="2381"/>
      <c r="Y356" s="2381"/>
      <c r="Z356" s="2381"/>
      <c r="AA356" s="2381"/>
      <c r="AB356" s="2381"/>
      <c r="AC356" s="2381"/>
      <c r="AD356" s="2381"/>
      <c r="AE356" s="2381"/>
      <c r="AF356" s="2381"/>
      <c r="AG356" s="2381"/>
      <c r="AH356" s="2381"/>
      <c r="AI356" s="2381"/>
      <c r="AJ356" s="2381"/>
      <c r="AK356" s="163"/>
      <c r="AL356" s="163"/>
      <c r="AM356" s="163"/>
      <c r="AN356" s="439"/>
      <c r="AO356" s="1118" t="s">
        <v>983</v>
      </c>
      <c r="AP356" s="1119">
        <f>IF(C381="Yes",5,0)</f>
        <v>5</v>
      </c>
      <c r="AQ356" s="137"/>
      <c r="AR356" s="137"/>
      <c r="AS356" s="63" t="s">
        <v>1946</v>
      </c>
    </row>
    <row r="357" spans="1:46" s="46" customFormat="1" ht="12.75" customHeight="1">
      <c r="A357" s="163"/>
      <c r="B357" s="144"/>
      <c r="C357" s="2381"/>
      <c r="D357" s="2381"/>
      <c r="E357" s="2381"/>
      <c r="F357" s="2381"/>
      <c r="G357" s="2381"/>
      <c r="H357" s="2381"/>
      <c r="I357" s="2381"/>
      <c r="J357" s="2381"/>
      <c r="K357" s="2381"/>
      <c r="L357" s="2381"/>
      <c r="M357" s="2381"/>
      <c r="N357" s="2381"/>
      <c r="O357" s="2381"/>
      <c r="P357" s="2381"/>
      <c r="Q357" s="2381"/>
      <c r="R357" s="2381"/>
      <c r="S357" s="2381"/>
      <c r="T357" s="2381"/>
      <c r="U357" s="2381"/>
      <c r="V357" s="2381"/>
      <c r="W357" s="2381"/>
      <c r="X357" s="2381"/>
      <c r="Y357" s="2381"/>
      <c r="Z357" s="2381"/>
      <c r="AA357" s="2381"/>
      <c r="AB357" s="2381"/>
      <c r="AC357" s="2381"/>
      <c r="AD357" s="2381"/>
      <c r="AE357" s="2381"/>
      <c r="AF357" s="2381"/>
      <c r="AG357" s="2381"/>
      <c r="AH357" s="2381"/>
      <c r="AI357" s="2381"/>
      <c r="AJ357" s="2381"/>
      <c r="AK357" s="163"/>
      <c r="AL357" s="163"/>
      <c r="AM357" s="163"/>
      <c r="AN357" s="439"/>
      <c r="AO357" s="1118"/>
      <c r="AP357" s="1119"/>
      <c r="AQ357" s="137"/>
      <c r="AR357" s="137"/>
      <c r="AS357" s="2377">
        <f>IF(AQ370=0,AQ383,AQ370)</f>
        <v>10</v>
      </c>
      <c r="AT357" s="2377"/>
    </row>
    <row r="358" spans="1:46" s="46" customFormat="1" ht="12.75" customHeight="1">
      <c r="A358" s="163"/>
      <c r="B358" s="144"/>
      <c r="C358" s="2381"/>
      <c r="D358" s="2381"/>
      <c r="E358" s="2381"/>
      <c r="F358" s="2381"/>
      <c r="G358" s="2381"/>
      <c r="H358" s="2381"/>
      <c r="I358" s="2381"/>
      <c r="J358" s="2381"/>
      <c r="K358" s="2381"/>
      <c r="L358" s="2381"/>
      <c r="M358" s="2381"/>
      <c r="N358" s="2381"/>
      <c r="O358" s="2381"/>
      <c r="P358" s="2381"/>
      <c r="Q358" s="2381"/>
      <c r="R358" s="2381"/>
      <c r="S358" s="2381"/>
      <c r="T358" s="2381"/>
      <c r="U358" s="2381"/>
      <c r="V358" s="2381"/>
      <c r="W358" s="2381"/>
      <c r="X358" s="2381"/>
      <c r="Y358" s="2381"/>
      <c r="Z358" s="2381"/>
      <c r="AA358" s="2381"/>
      <c r="AB358" s="2381"/>
      <c r="AC358" s="2381"/>
      <c r="AD358" s="2381"/>
      <c r="AE358" s="2381"/>
      <c r="AF358" s="2381"/>
      <c r="AG358" s="2381"/>
      <c r="AH358" s="2381"/>
      <c r="AI358" s="2381"/>
      <c r="AJ358" s="2381"/>
      <c r="AK358" s="163"/>
      <c r="AL358" s="163"/>
      <c r="AM358" s="163"/>
      <c r="AN358" s="439"/>
      <c r="AO358" s="1118" t="s">
        <v>984</v>
      </c>
      <c r="AP358" s="1119">
        <f>IF(C391="Yes",5,0)</f>
        <v>0</v>
      </c>
      <c r="AS358" s="63" t="s">
        <v>1980</v>
      </c>
    </row>
    <row r="359" spans="1:46" s="46" customFormat="1" ht="12.75" customHeight="1">
      <c r="A359" s="163"/>
      <c r="B359" s="144"/>
      <c r="C359" s="2381"/>
      <c r="D359" s="2381"/>
      <c r="E359" s="2381"/>
      <c r="F359" s="2381"/>
      <c r="G359" s="2381"/>
      <c r="H359" s="2381"/>
      <c r="I359" s="2381"/>
      <c r="J359" s="2381"/>
      <c r="K359" s="2381"/>
      <c r="L359" s="2381"/>
      <c r="M359" s="2381"/>
      <c r="N359" s="2381"/>
      <c r="O359" s="2381"/>
      <c r="P359" s="2381"/>
      <c r="Q359" s="2381"/>
      <c r="R359" s="2381"/>
      <c r="S359" s="2381"/>
      <c r="T359" s="2381"/>
      <c r="U359" s="2381"/>
      <c r="V359" s="2381"/>
      <c r="W359" s="2381"/>
      <c r="X359" s="2381"/>
      <c r="Y359" s="2381"/>
      <c r="Z359" s="2381"/>
      <c r="AA359" s="2381"/>
      <c r="AB359" s="2381"/>
      <c r="AC359" s="2381"/>
      <c r="AD359" s="2381"/>
      <c r="AE359" s="2381"/>
      <c r="AF359" s="2381"/>
      <c r="AG359" s="2381"/>
      <c r="AH359" s="2381"/>
      <c r="AI359" s="2381"/>
      <c r="AJ359" s="2381"/>
      <c r="AK359" s="163"/>
      <c r="AL359" s="163"/>
      <c r="AM359" s="163"/>
      <c r="AN359" s="439"/>
      <c r="AO359" s="1118"/>
      <c r="AP359" s="1119"/>
      <c r="AS359" s="2377">
        <f>IF(AND(AQ370&gt;0,AQ383&gt;0),(AQ370+AQ383)/2,0)</f>
        <v>0</v>
      </c>
      <c r="AT359" s="2377"/>
    </row>
    <row r="360" spans="1:46" s="46" customFormat="1" ht="12.75" customHeight="1">
      <c r="A360" s="163"/>
      <c r="B360" s="144"/>
      <c r="C360" s="2381"/>
      <c r="D360" s="2381"/>
      <c r="E360" s="2381"/>
      <c r="F360" s="2381"/>
      <c r="G360" s="2381"/>
      <c r="H360" s="2381"/>
      <c r="I360" s="2381"/>
      <c r="J360" s="2381"/>
      <c r="K360" s="2381"/>
      <c r="L360" s="2381"/>
      <c r="M360" s="2381"/>
      <c r="N360" s="2381"/>
      <c r="O360" s="2381"/>
      <c r="P360" s="2381"/>
      <c r="Q360" s="2381"/>
      <c r="R360" s="2381"/>
      <c r="S360" s="2381"/>
      <c r="T360" s="2381"/>
      <c r="U360" s="2381"/>
      <c r="V360" s="2381"/>
      <c r="W360" s="2381"/>
      <c r="X360" s="2381"/>
      <c r="Y360" s="2381"/>
      <c r="Z360" s="2381"/>
      <c r="AA360" s="2381"/>
      <c r="AB360" s="2381"/>
      <c r="AC360" s="2381"/>
      <c r="AD360" s="2381"/>
      <c r="AE360" s="2381"/>
      <c r="AF360" s="2381"/>
      <c r="AG360" s="2381"/>
      <c r="AH360" s="2381"/>
      <c r="AI360" s="2381"/>
      <c r="AJ360" s="2381"/>
      <c r="AK360" s="163"/>
      <c r="AL360" s="163"/>
      <c r="AM360" s="163"/>
      <c r="AN360" s="439"/>
      <c r="AO360" s="1118" t="s">
        <v>990</v>
      </c>
      <c r="AP360" s="1119">
        <f>IF(C401="Yes",7,0)</f>
        <v>0</v>
      </c>
      <c r="AQ360" s="137"/>
      <c r="AR360" s="137"/>
    </row>
    <row r="361" spans="1:46" s="46" customFormat="1" ht="12.75" customHeight="1">
      <c r="A361" s="163"/>
      <c r="B361" s="144"/>
      <c r="C361" s="2381" t="s">
        <v>2022</v>
      </c>
      <c r="D361" s="2381"/>
      <c r="E361" s="2381"/>
      <c r="F361" s="2381"/>
      <c r="G361" s="2381"/>
      <c r="H361" s="2381"/>
      <c r="I361" s="2381"/>
      <c r="J361" s="2381"/>
      <c r="K361" s="2381"/>
      <c r="L361" s="2381"/>
      <c r="M361" s="2381"/>
      <c r="N361" s="2381"/>
      <c r="O361" s="2381"/>
      <c r="P361" s="2381"/>
      <c r="Q361" s="2381"/>
      <c r="R361" s="2381"/>
      <c r="S361" s="2381"/>
      <c r="T361" s="2381"/>
      <c r="U361" s="2381"/>
      <c r="V361" s="2381"/>
      <c r="W361" s="2381"/>
      <c r="X361" s="2381"/>
      <c r="Y361" s="2381"/>
      <c r="Z361" s="2381"/>
      <c r="AA361" s="2381"/>
      <c r="AB361" s="2381"/>
      <c r="AC361" s="2381"/>
      <c r="AD361" s="2381"/>
      <c r="AE361" s="2381"/>
      <c r="AF361" s="2381"/>
      <c r="AG361" s="2381"/>
      <c r="AH361" s="2381"/>
      <c r="AI361" s="2381"/>
      <c r="AJ361" s="2381"/>
      <c r="AK361" s="163"/>
      <c r="AL361" s="163"/>
      <c r="AM361" s="163"/>
      <c r="AN361" s="439"/>
      <c r="AO361" s="439"/>
      <c r="AP361" s="1119">
        <f>IF(C403="Yes",5,0)</f>
        <v>5</v>
      </c>
    </row>
    <row r="362" spans="1:46" s="46" customFormat="1" ht="12.75" customHeight="1">
      <c r="A362" s="163"/>
      <c r="B362" s="144"/>
      <c r="C362" s="2381"/>
      <c r="D362" s="2381"/>
      <c r="E362" s="2381"/>
      <c r="F362" s="2381"/>
      <c r="G362" s="2381"/>
      <c r="H362" s="2381"/>
      <c r="I362" s="2381"/>
      <c r="J362" s="2381"/>
      <c r="K362" s="2381"/>
      <c r="L362" s="2381"/>
      <c r="M362" s="2381"/>
      <c r="N362" s="2381"/>
      <c r="O362" s="2381"/>
      <c r="P362" s="2381"/>
      <c r="Q362" s="2381"/>
      <c r="R362" s="2381"/>
      <c r="S362" s="2381"/>
      <c r="T362" s="2381"/>
      <c r="U362" s="2381"/>
      <c r="V362" s="2381"/>
      <c r="W362" s="2381"/>
      <c r="X362" s="2381"/>
      <c r="Y362" s="2381"/>
      <c r="Z362" s="2381"/>
      <c r="AA362" s="2381"/>
      <c r="AB362" s="2381"/>
      <c r="AC362" s="2381"/>
      <c r="AD362" s="2381"/>
      <c r="AE362" s="2381"/>
      <c r="AF362" s="2381"/>
      <c r="AG362" s="2381"/>
      <c r="AH362" s="2381"/>
      <c r="AI362" s="2381"/>
      <c r="AJ362" s="2381"/>
      <c r="AK362" s="163"/>
      <c r="AL362" s="163"/>
      <c r="AM362" s="163"/>
      <c r="AN362" s="439"/>
      <c r="AO362" s="439"/>
      <c r="AP362" s="1119"/>
    </row>
    <row r="363" spans="1:46" s="46" customFormat="1" ht="12.75" customHeight="1">
      <c r="A363" s="163"/>
      <c r="B363" s="144"/>
      <c r="C363" s="2381"/>
      <c r="D363" s="2381"/>
      <c r="E363" s="2381"/>
      <c r="F363" s="2381"/>
      <c r="G363" s="2381"/>
      <c r="H363" s="2381"/>
      <c r="I363" s="2381"/>
      <c r="J363" s="2381"/>
      <c r="K363" s="2381"/>
      <c r="L363" s="2381"/>
      <c r="M363" s="2381"/>
      <c r="N363" s="2381"/>
      <c r="O363" s="2381"/>
      <c r="P363" s="2381"/>
      <c r="Q363" s="2381"/>
      <c r="R363" s="2381"/>
      <c r="S363" s="2381"/>
      <c r="T363" s="2381"/>
      <c r="U363" s="2381"/>
      <c r="V363" s="2381"/>
      <c r="W363" s="2381"/>
      <c r="X363" s="2381"/>
      <c r="Y363" s="2381"/>
      <c r="Z363" s="2381"/>
      <c r="AA363" s="2381"/>
      <c r="AB363" s="2381"/>
      <c r="AC363" s="2381"/>
      <c r="AD363" s="2381"/>
      <c r="AE363" s="2381"/>
      <c r="AF363" s="2381"/>
      <c r="AG363" s="2381"/>
      <c r="AH363" s="2381"/>
      <c r="AI363" s="2381"/>
      <c r="AJ363" s="2381"/>
      <c r="AK363" s="163"/>
      <c r="AL363" s="163"/>
      <c r="AM363" s="163"/>
      <c r="AN363" s="439"/>
      <c r="AO363" s="1118" t="s">
        <v>477</v>
      </c>
      <c r="AP363" s="1119">
        <f>IF(C411="Yes",5,0)</f>
        <v>0</v>
      </c>
    </row>
    <row r="364" spans="1:46" s="46" customFormat="1" ht="11.85" customHeight="1">
      <c r="A364" s="163"/>
      <c r="B364" s="144"/>
      <c r="C364" s="2381"/>
      <c r="D364" s="2381"/>
      <c r="E364" s="2381"/>
      <c r="F364" s="2381"/>
      <c r="G364" s="2381"/>
      <c r="H364" s="2381"/>
      <c r="I364" s="2381"/>
      <c r="J364" s="2381"/>
      <c r="K364" s="2381"/>
      <c r="L364" s="2381"/>
      <c r="M364" s="2381"/>
      <c r="N364" s="2381"/>
      <c r="O364" s="2381"/>
      <c r="P364" s="2381"/>
      <c r="Q364" s="2381"/>
      <c r="R364" s="2381"/>
      <c r="S364" s="2381"/>
      <c r="T364" s="2381"/>
      <c r="U364" s="2381"/>
      <c r="V364" s="2381"/>
      <c r="W364" s="2381"/>
      <c r="X364" s="2381"/>
      <c r="Y364" s="2381"/>
      <c r="Z364" s="2381"/>
      <c r="AA364" s="2381"/>
      <c r="AB364" s="2381"/>
      <c r="AC364" s="2381"/>
      <c r="AD364" s="2381"/>
      <c r="AE364" s="2381"/>
      <c r="AF364" s="2381"/>
      <c r="AG364" s="2381"/>
      <c r="AH364" s="2381"/>
      <c r="AI364" s="2381"/>
      <c r="AJ364" s="2381"/>
      <c r="AK364" s="163"/>
      <c r="AL364" s="163"/>
      <c r="AM364" s="163"/>
      <c r="AN364" s="439"/>
      <c r="AO364" s="439"/>
      <c r="AP364" s="1119">
        <f>IF(C413="Yes",3,0)</f>
        <v>0</v>
      </c>
    </row>
    <row r="365" spans="1:46" s="46" customFormat="1" ht="12.6" customHeight="1">
      <c r="A365" s="163"/>
      <c r="B365" s="144"/>
      <c r="C365" s="2381"/>
      <c r="D365" s="2381"/>
      <c r="E365" s="2381"/>
      <c r="F365" s="2381"/>
      <c r="G365" s="2381"/>
      <c r="H365" s="2381"/>
      <c r="I365" s="2381"/>
      <c r="J365" s="2381"/>
      <c r="K365" s="2381"/>
      <c r="L365" s="2381"/>
      <c r="M365" s="2381"/>
      <c r="N365" s="2381"/>
      <c r="O365" s="2381"/>
      <c r="P365" s="2381"/>
      <c r="Q365" s="2381"/>
      <c r="R365" s="2381"/>
      <c r="S365" s="2381"/>
      <c r="T365" s="2381"/>
      <c r="U365" s="2381"/>
      <c r="V365" s="2381"/>
      <c r="W365" s="2381"/>
      <c r="X365" s="2381"/>
      <c r="Y365" s="2381"/>
      <c r="Z365" s="2381"/>
      <c r="AA365" s="2381"/>
      <c r="AB365" s="2381"/>
      <c r="AC365" s="2381"/>
      <c r="AD365" s="2381"/>
      <c r="AE365" s="2381"/>
      <c r="AF365" s="2381"/>
      <c r="AG365" s="2381"/>
      <c r="AH365" s="2381"/>
      <c r="AI365" s="2381"/>
      <c r="AJ365" s="2381"/>
      <c r="AK365" s="163"/>
      <c r="AL365" s="163"/>
      <c r="AM365" s="163"/>
      <c r="AN365" s="439"/>
      <c r="AO365" s="439"/>
      <c r="AP365" s="1119"/>
    </row>
    <row r="366" spans="1:46" s="46" customFormat="1" ht="12.75" customHeight="1">
      <c r="A366" s="163"/>
      <c r="B366" s="144"/>
      <c r="C366" s="2381"/>
      <c r="D366" s="2381"/>
      <c r="E366" s="2381"/>
      <c r="F366" s="2381"/>
      <c r="G366" s="2381"/>
      <c r="H366" s="2381"/>
      <c r="I366" s="2381"/>
      <c r="J366" s="2381"/>
      <c r="K366" s="2381"/>
      <c r="L366" s="2381"/>
      <c r="M366" s="2381"/>
      <c r="N366" s="2381"/>
      <c r="O366" s="2381"/>
      <c r="P366" s="2381"/>
      <c r="Q366" s="2381"/>
      <c r="R366" s="2381"/>
      <c r="S366" s="2381"/>
      <c r="T366" s="2381"/>
      <c r="U366" s="2381"/>
      <c r="V366" s="2381"/>
      <c r="W366" s="2381"/>
      <c r="X366" s="2381"/>
      <c r="Y366" s="2381"/>
      <c r="Z366" s="2381"/>
      <c r="AA366" s="2381"/>
      <c r="AB366" s="2381"/>
      <c r="AC366" s="2381"/>
      <c r="AD366" s="2381"/>
      <c r="AE366" s="2381"/>
      <c r="AF366" s="2381"/>
      <c r="AG366" s="2381"/>
      <c r="AH366" s="2381"/>
      <c r="AI366" s="2381"/>
      <c r="AJ366" s="2381"/>
      <c r="AK366" s="163"/>
      <c r="AL366" s="163"/>
      <c r="AM366" s="163"/>
      <c r="AN366" s="439"/>
      <c r="AO366" s="1118" t="s">
        <v>187</v>
      </c>
      <c r="AP366" s="1119">
        <f>IF(C416="Yes",5,0)</f>
        <v>0</v>
      </c>
    </row>
    <row r="367" spans="1:46" s="46" customFormat="1" ht="12.75" customHeight="1">
      <c r="A367" s="163"/>
      <c r="B367" s="144"/>
      <c r="C367" s="2381"/>
      <c r="D367" s="2381"/>
      <c r="E367" s="2381"/>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c r="AI367" s="2381"/>
      <c r="AJ367" s="2381"/>
      <c r="AK367" s="163"/>
      <c r="AL367" s="163"/>
      <c r="AM367" s="163"/>
      <c r="AN367" s="439"/>
      <c r="AO367" s="1118" t="s">
        <v>480</v>
      </c>
      <c r="AP367" s="1119">
        <f>IF(C425="Yes",5,0)</f>
        <v>0</v>
      </c>
    </row>
    <row r="368" spans="1:46" s="46" customFormat="1" ht="12.75" customHeight="1">
      <c r="A368" s="163"/>
      <c r="B368" s="144"/>
      <c r="C368" s="2381" t="s">
        <v>2023</v>
      </c>
      <c r="D368" s="238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c r="AI368" s="2381"/>
      <c r="AJ368" s="2381"/>
      <c r="AK368" s="163"/>
      <c r="AL368" s="163"/>
      <c r="AM368" s="163"/>
      <c r="AN368" s="439"/>
      <c r="AO368" s="439"/>
      <c r="AP368" s="1119">
        <f>IF(C427="Yes",3,0)</f>
        <v>0</v>
      </c>
    </row>
    <row r="369" spans="1:153" s="46" customFormat="1" ht="12.75" customHeight="1">
      <c r="A369" s="163"/>
      <c r="B369" s="144"/>
      <c r="C369" s="2381"/>
      <c r="D369" s="2381"/>
      <c r="E369" s="2381"/>
      <c r="F369" s="2381"/>
      <c r="G369" s="2381"/>
      <c r="H369" s="2381"/>
      <c r="I369" s="2381"/>
      <c r="J369" s="2381"/>
      <c r="K369" s="2381"/>
      <c r="L369" s="2381"/>
      <c r="M369" s="2381"/>
      <c r="N369" s="2381"/>
      <c r="O369" s="2381"/>
      <c r="P369" s="2381"/>
      <c r="Q369" s="2381"/>
      <c r="R369" s="2381"/>
      <c r="S369" s="2381"/>
      <c r="T369" s="2381"/>
      <c r="U369" s="2381"/>
      <c r="V369" s="2381"/>
      <c r="W369" s="2381"/>
      <c r="X369" s="2381"/>
      <c r="Y369" s="2381"/>
      <c r="Z369" s="2381"/>
      <c r="AA369" s="2381"/>
      <c r="AB369" s="2381"/>
      <c r="AC369" s="2381"/>
      <c r="AD369" s="2381"/>
      <c r="AE369" s="2381"/>
      <c r="AF369" s="2381"/>
      <c r="AG369" s="2381"/>
      <c r="AH369" s="2381"/>
      <c r="AI369" s="2381"/>
      <c r="AJ369" s="2381"/>
      <c r="AK369" s="163"/>
      <c r="AL369" s="163"/>
      <c r="AM369" s="163"/>
      <c r="AN369" s="439"/>
      <c r="AO369" s="1120"/>
      <c r="AP369" s="1121"/>
    </row>
    <row r="370" spans="1:153" s="46" customFormat="1" ht="68.099999999999994" customHeight="1">
      <c r="A370" s="163"/>
      <c r="B370" s="144"/>
      <c r="C370" s="2381"/>
      <c r="D370" s="2381"/>
      <c r="E370" s="2381"/>
      <c r="F370" s="2381"/>
      <c r="G370" s="2381"/>
      <c r="H370" s="2381"/>
      <c r="I370" s="2381"/>
      <c r="J370" s="2381"/>
      <c r="K370" s="2381"/>
      <c r="L370" s="2381"/>
      <c r="M370" s="2381"/>
      <c r="N370" s="2381"/>
      <c r="O370" s="2381"/>
      <c r="P370" s="2381"/>
      <c r="Q370" s="2381"/>
      <c r="R370" s="2381"/>
      <c r="S370" s="2381"/>
      <c r="T370" s="2381"/>
      <c r="U370" s="2381"/>
      <c r="V370" s="2381"/>
      <c r="W370" s="2381"/>
      <c r="X370" s="2381"/>
      <c r="Y370" s="2381"/>
      <c r="Z370" s="2381"/>
      <c r="AA370" s="2381"/>
      <c r="AB370" s="2381"/>
      <c r="AC370" s="2381"/>
      <c r="AD370" s="2381"/>
      <c r="AE370" s="2381"/>
      <c r="AF370" s="2381"/>
      <c r="AG370" s="2381"/>
      <c r="AH370" s="2381"/>
      <c r="AI370" s="2381"/>
      <c r="AJ370" s="2381"/>
      <c r="AK370" s="163"/>
      <c r="AL370" s="163"/>
      <c r="AM370" s="163"/>
      <c r="AN370" s="439"/>
      <c r="AO370" s="1122" t="s">
        <v>672</v>
      </c>
      <c r="AP370" s="1123">
        <f>SUM(AP356:AP369)</f>
        <v>10</v>
      </c>
      <c r="AQ370" s="2366">
        <f>IF(AP370&gt;0,AP370,0)</f>
        <v>10</v>
      </c>
      <c r="AR370" s="2366"/>
    </row>
    <row r="371" spans="1:153" s="46" customFormat="1" ht="12.6"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5">
        <f>Application!CQ650-U373</f>
        <v>161</v>
      </c>
      <c r="V372" s="2375"/>
      <c r="W372" s="2375"/>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6">
        <f>Application!AG734</f>
        <v>0</v>
      </c>
      <c r="V373" s="2376"/>
      <c r="W373" s="2376"/>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1" t="s">
        <v>1955</v>
      </c>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2351"/>
      <c r="AD377" s="2351"/>
      <c r="AE377" s="2351"/>
      <c r="AF377" s="2351"/>
      <c r="AG377" s="1277"/>
      <c r="AH377" s="1277"/>
      <c r="AI377" s="1277"/>
      <c r="AJ377" s="1277"/>
      <c r="AK377" s="1277"/>
      <c r="AL377" s="1273"/>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2"/>
      <c r="G378" s="2352"/>
      <c r="H378" s="2352"/>
      <c r="I378" s="2352"/>
      <c r="J378" s="2352"/>
      <c r="K378" s="2352"/>
      <c r="L378" s="2352"/>
      <c r="M378" s="2352"/>
      <c r="N378" s="2352"/>
      <c r="O378" s="2352"/>
      <c r="P378" s="2352"/>
      <c r="Q378" s="2352"/>
      <c r="R378" s="2352"/>
      <c r="S378" s="2352"/>
      <c r="T378" s="2352"/>
      <c r="U378" s="2352"/>
      <c r="V378" s="2352"/>
      <c r="W378" s="2352"/>
      <c r="X378" s="2352"/>
      <c r="Y378" s="2352"/>
      <c r="Z378" s="2352"/>
      <c r="AA378" s="2352"/>
      <c r="AB378" s="2352"/>
      <c r="AC378" s="2352"/>
      <c r="AD378" s="2352"/>
      <c r="AE378" s="2352"/>
      <c r="AF378" s="2352"/>
      <c r="AG378" s="659"/>
      <c r="AH378" s="659"/>
      <c r="AI378" s="659"/>
      <c r="AJ378" s="659"/>
      <c r="AK378" s="659"/>
      <c r="AL378" s="1337"/>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2"/>
      <c r="G379" s="2352"/>
      <c r="H379" s="2352"/>
      <c r="I379" s="2352"/>
      <c r="J379" s="2352"/>
      <c r="K379" s="2352"/>
      <c r="L379" s="2352"/>
      <c r="M379" s="2352"/>
      <c r="N379" s="2352"/>
      <c r="O379" s="2352"/>
      <c r="P379" s="2352"/>
      <c r="Q379" s="2352"/>
      <c r="R379" s="2352"/>
      <c r="S379" s="2352"/>
      <c r="T379" s="2352"/>
      <c r="U379" s="2352"/>
      <c r="V379" s="2352"/>
      <c r="W379" s="2352"/>
      <c r="X379" s="2352"/>
      <c r="Y379" s="2352"/>
      <c r="Z379" s="2352"/>
      <c r="AA379" s="2352"/>
      <c r="AB379" s="2352"/>
      <c r="AC379" s="2352"/>
      <c r="AD379" s="2352"/>
      <c r="AE379" s="2352"/>
      <c r="AF379" s="2352"/>
      <c r="AG379" s="659"/>
      <c r="AH379" s="659"/>
      <c r="AI379" s="659"/>
      <c r="AJ379" s="659"/>
      <c r="AK379" s="659"/>
      <c r="AL379" s="1337"/>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2"/>
      <c r="G380" s="2352"/>
      <c r="H380" s="2352"/>
      <c r="I380" s="2352"/>
      <c r="J380" s="2352"/>
      <c r="K380" s="2352"/>
      <c r="L380" s="2352"/>
      <c r="M380" s="2352"/>
      <c r="N380" s="2352"/>
      <c r="O380" s="2352"/>
      <c r="P380" s="2352"/>
      <c r="Q380" s="2352"/>
      <c r="R380" s="2352"/>
      <c r="S380" s="2352"/>
      <c r="T380" s="2352"/>
      <c r="U380" s="2352"/>
      <c r="V380" s="2352"/>
      <c r="W380" s="2352"/>
      <c r="X380" s="2352"/>
      <c r="Y380" s="2352"/>
      <c r="Z380" s="2352"/>
      <c r="AA380" s="2352"/>
      <c r="AB380" s="2352"/>
      <c r="AC380" s="2352"/>
      <c r="AD380" s="2352"/>
      <c r="AE380" s="2352"/>
      <c r="AF380" s="2352"/>
      <c r="AG380" s="659"/>
      <c r="AH380" s="659"/>
      <c r="AI380" s="659"/>
      <c r="AJ380" s="659"/>
      <c r="AK380" s="659"/>
      <c r="AL380" s="1337"/>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4" t="s">
        <v>119</v>
      </c>
      <c r="D381" s="1662"/>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7" t="s">
        <v>354</v>
      </c>
      <c r="AG381" s="2367"/>
      <c r="AH381" s="2367"/>
      <c r="AI381" s="2367"/>
      <c r="AJ381" s="2367"/>
      <c r="AK381" s="2367"/>
      <c r="AL381" s="2368"/>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6">
        <f>IF(AP383&gt;0,AP383,0)</f>
        <v>0</v>
      </c>
      <c r="AR383" s="236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1" t="s">
        <v>1954</v>
      </c>
      <c r="G386" s="2351"/>
      <c r="H386" s="2351"/>
      <c r="I386" s="2351"/>
      <c r="J386" s="2351"/>
      <c r="K386" s="2351"/>
      <c r="L386" s="2351"/>
      <c r="M386" s="2351"/>
      <c r="N386" s="2351"/>
      <c r="O386" s="2351"/>
      <c r="P386" s="2351"/>
      <c r="Q386" s="2351"/>
      <c r="R386" s="2351"/>
      <c r="S386" s="2351"/>
      <c r="T386" s="2351"/>
      <c r="U386" s="2351"/>
      <c r="V386" s="2351"/>
      <c r="W386" s="2351"/>
      <c r="X386" s="2351"/>
      <c r="Y386" s="2351"/>
      <c r="Z386" s="2351"/>
      <c r="AA386" s="2351"/>
      <c r="AB386" s="2351"/>
      <c r="AC386" s="2351"/>
      <c r="AD386" s="2351"/>
      <c r="AE386" s="2351"/>
      <c r="AF386" s="2351"/>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2"/>
      <c r="G387" s="2352"/>
      <c r="H387" s="2352"/>
      <c r="I387" s="2352"/>
      <c r="J387" s="2352"/>
      <c r="K387" s="2352"/>
      <c r="L387" s="2352"/>
      <c r="M387" s="2352"/>
      <c r="N387" s="2352"/>
      <c r="O387" s="2352"/>
      <c r="P387" s="2352"/>
      <c r="Q387" s="2352"/>
      <c r="R387" s="2352"/>
      <c r="S387" s="2352"/>
      <c r="T387" s="2352"/>
      <c r="U387" s="2352"/>
      <c r="V387" s="2352"/>
      <c r="W387" s="2352"/>
      <c r="X387" s="2352"/>
      <c r="Y387" s="2352"/>
      <c r="Z387" s="2352"/>
      <c r="AA387" s="2352"/>
      <c r="AB387" s="2352"/>
      <c r="AC387" s="2352"/>
      <c r="AD387" s="2352"/>
      <c r="AE387" s="2352"/>
      <c r="AF387" s="2352"/>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2"/>
      <c r="G388" s="2352"/>
      <c r="H388" s="2352"/>
      <c r="I388" s="2352"/>
      <c r="J388" s="2352"/>
      <c r="K388" s="2352"/>
      <c r="L388" s="2352"/>
      <c r="M388" s="2352"/>
      <c r="N388" s="2352"/>
      <c r="O388" s="2352"/>
      <c r="P388" s="2352"/>
      <c r="Q388" s="2352"/>
      <c r="R388" s="2352"/>
      <c r="S388" s="2352"/>
      <c r="T388" s="2352"/>
      <c r="U388" s="2352"/>
      <c r="V388" s="2352"/>
      <c r="W388" s="2352"/>
      <c r="X388" s="2352"/>
      <c r="Y388" s="2352"/>
      <c r="Z388" s="2352"/>
      <c r="AA388" s="2352"/>
      <c r="AB388" s="2352"/>
      <c r="AC388" s="2352"/>
      <c r="AD388" s="2352"/>
      <c r="AE388" s="2352"/>
      <c r="AF388" s="2352"/>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2"/>
      <c r="G389" s="2352"/>
      <c r="H389" s="2352"/>
      <c r="I389" s="2352"/>
      <c r="J389" s="2352"/>
      <c r="K389" s="2352"/>
      <c r="L389" s="2352"/>
      <c r="M389" s="2352"/>
      <c r="N389" s="2352"/>
      <c r="O389" s="2352"/>
      <c r="P389" s="2352"/>
      <c r="Q389" s="2352"/>
      <c r="R389" s="2352"/>
      <c r="S389" s="2352"/>
      <c r="T389" s="2352"/>
      <c r="U389" s="2352"/>
      <c r="V389" s="2352"/>
      <c r="W389" s="2352"/>
      <c r="X389" s="2352"/>
      <c r="Y389" s="2352"/>
      <c r="Z389" s="2352"/>
      <c r="AA389" s="2352"/>
      <c r="AB389" s="2352"/>
      <c r="AC389" s="2352"/>
      <c r="AD389" s="2352"/>
      <c r="AE389" s="2352"/>
      <c r="AF389" s="2352"/>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2"/>
      <c r="G390" s="2352"/>
      <c r="H390" s="2352"/>
      <c r="I390" s="2352"/>
      <c r="J390" s="2352"/>
      <c r="K390" s="2352"/>
      <c r="L390" s="2352"/>
      <c r="M390" s="2352"/>
      <c r="N390" s="2352"/>
      <c r="O390" s="2352"/>
      <c r="P390" s="2352"/>
      <c r="Q390" s="2352"/>
      <c r="R390" s="2352"/>
      <c r="S390" s="2352"/>
      <c r="T390" s="2352"/>
      <c r="U390" s="2352"/>
      <c r="V390" s="2352"/>
      <c r="W390" s="2352"/>
      <c r="X390" s="2352"/>
      <c r="Y390" s="2352"/>
      <c r="Z390" s="2352"/>
      <c r="AA390" s="2352"/>
      <c r="AB390" s="2352"/>
      <c r="AC390" s="2352"/>
      <c r="AD390" s="2352"/>
      <c r="AE390" s="2352"/>
      <c r="AF390" s="2352"/>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4" t="s">
        <v>135</v>
      </c>
      <c r="D391" s="1662"/>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7" t="s">
        <v>354</v>
      </c>
      <c r="AG391" s="2367"/>
      <c r="AH391" s="2367"/>
      <c r="AI391" s="2367"/>
      <c r="AJ391" s="2367"/>
      <c r="AK391" s="2367"/>
      <c r="AL391" s="236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3"/>
      <c r="D393" s="1833"/>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402"/>
      <c r="AG393" s="2402"/>
      <c r="AH393" s="2402"/>
      <c r="AI393" s="2402"/>
      <c r="AJ393" s="2402"/>
      <c r="AK393" s="2402"/>
      <c r="AL393" s="240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6" t="s">
        <v>2156</v>
      </c>
      <c r="G396" s="2566"/>
      <c r="H396" s="2566"/>
      <c r="I396" s="2566"/>
      <c r="J396" s="2566"/>
      <c r="K396" s="2566"/>
      <c r="L396" s="2566"/>
      <c r="M396" s="2566"/>
      <c r="N396" s="2566"/>
      <c r="O396" s="2566"/>
      <c r="P396" s="2566"/>
      <c r="Q396" s="2566"/>
      <c r="R396" s="2566"/>
      <c r="S396" s="2566"/>
      <c r="T396" s="2566"/>
      <c r="U396" s="2566"/>
      <c r="V396" s="2566"/>
      <c r="W396" s="2566"/>
      <c r="X396" s="2566"/>
      <c r="Y396" s="2566"/>
      <c r="Z396" s="2566"/>
      <c r="AA396" s="2566"/>
      <c r="AB396" s="2566"/>
      <c r="AC396" s="2566"/>
      <c r="AD396" s="2566"/>
      <c r="AE396" s="2566"/>
      <c r="AF396" s="2566"/>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7"/>
      <c r="G397" s="2567"/>
      <c r="H397" s="2567"/>
      <c r="I397" s="2567"/>
      <c r="J397" s="2567"/>
      <c r="K397" s="2567"/>
      <c r="L397" s="2567"/>
      <c r="M397" s="2567"/>
      <c r="N397" s="2567"/>
      <c r="O397" s="2567"/>
      <c r="P397" s="2567"/>
      <c r="Q397" s="2567"/>
      <c r="R397" s="2567"/>
      <c r="S397" s="2567"/>
      <c r="T397" s="2567"/>
      <c r="U397" s="2567"/>
      <c r="V397" s="2567"/>
      <c r="W397" s="2567"/>
      <c r="X397" s="2567"/>
      <c r="Y397" s="2567"/>
      <c r="Z397" s="2567"/>
      <c r="AA397" s="2567"/>
      <c r="AB397" s="2567"/>
      <c r="AC397" s="2567"/>
      <c r="AD397" s="2567"/>
      <c r="AE397" s="2567"/>
      <c r="AF397" s="2567"/>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7"/>
      <c r="G398" s="2567"/>
      <c r="H398" s="2567"/>
      <c r="I398" s="2567"/>
      <c r="J398" s="2567"/>
      <c r="K398" s="2567"/>
      <c r="L398" s="2567"/>
      <c r="M398" s="2567"/>
      <c r="N398" s="2567"/>
      <c r="O398" s="2567"/>
      <c r="P398" s="2567"/>
      <c r="Q398" s="2567"/>
      <c r="R398" s="2567"/>
      <c r="S398" s="2567"/>
      <c r="T398" s="2567"/>
      <c r="U398" s="2567"/>
      <c r="V398" s="2567"/>
      <c r="W398" s="2567"/>
      <c r="X398" s="2567"/>
      <c r="Y398" s="2567"/>
      <c r="Z398" s="2567"/>
      <c r="AA398" s="2567"/>
      <c r="AB398" s="2567"/>
      <c r="AC398" s="2567"/>
      <c r="AD398" s="2567"/>
      <c r="AE398" s="2567"/>
      <c r="AF398" s="2567"/>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7"/>
      <c r="G399" s="2567"/>
      <c r="H399" s="2567"/>
      <c r="I399" s="2567"/>
      <c r="J399" s="2567"/>
      <c r="K399" s="2567"/>
      <c r="L399" s="2567"/>
      <c r="M399" s="2567"/>
      <c r="N399" s="2567"/>
      <c r="O399" s="2567"/>
      <c r="P399" s="2567"/>
      <c r="Q399" s="2567"/>
      <c r="R399" s="2567"/>
      <c r="S399" s="2567"/>
      <c r="T399" s="2567"/>
      <c r="U399" s="2567"/>
      <c r="V399" s="2567"/>
      <c r="W399" s="2567"/>
      <c r="X399" s="2567"/>
      <c r="Y399" s="2567"/>
      <c r="Z399" s="2567"/>
      <c r="AA399" s="2567"/>
      <c r="AB399" s="2567"/>
      <c r="AC399" s="2567"/>
      <c r="AD399" s="2567"/>
      <c r="AE399" s="2567"/>
      <c r="AF399" s="2567"/>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7"/>
      <c r="G400" s="2567"/>
      <c r="H400" s="2567"/>
      <c r="I400" s="2567"/>
      <c r="J400" s="2567"/>
      <c r="K400" s="2567"/>
      <c r="L400" s="2567"/>
      <c r="M400" s="2567"/>
      <c r="N400" s="2567"/>
      <c r="O400" s="2567"/>
      <c r="P400" s="2567"/>
      <c r="Q400" s="2567"/>
      <c r="R400" s="2567"/>
      <c r="S400" s="2567"/>
      <c r="T400" s="2567"/>
      <c r="U400" s="2567"/>
      <c r="V400" s="2567"/>
      <c r="W400" s="2567"/>
      <c r="X400" s="2567"/>
      <c r="Y400" s="2567"/>
      <c r="Z400" s="2567"/>
      <c r="AA400" s="2567"/>
      <c r="AB400" s="2567"/>
      <c r="AC400" s="2567"/>
      <c r="AD400" s="2567"/>
      <c r="AE400" s="2567"/>
      <c r="AF400" s="2567"/>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4" t="s">
        <v>135</v>
      </c>
      <c r="D401" s="1662"/>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7" t="s">
        <v>1046</v>
      </c>
      <c r="AG401" s="2367"/>
      <c r="AH401" s="2367"/>
      <c r="AI401" s="2367"/>
      <c r="AJ401" s="2367"/>
      <c r="AK401" s="2367"/>
      <c r="AL401" s="2368"/>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4" t="s">
        <v>119</v>
      </c>
      <c r="D403" s="1662"/>
      <c r="E403" s="306"/>
      <c r="F403" s="1146"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67" t="s">
        <v>354</v>
      </c>
      <c r="AG403" s="2367"/>
      <c r="AH403" s="2367"/>
      <c r="AI403" s="2367"/>
      <c r="AJ403" s="2367"/>
      <c r="AK403" s="2367"/>
      <c r="AL403" s="236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1" t="s">
        <v>1953</v>
      </c>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2351"/>
      <c r="AD407" s="2351"/>
      <c r="AE407" s="2351"/>
      <c r="AF407" s="2351"/>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2"/>
      <c r="G408" s="2352"/>
      <c r="H408" s="2352"/>
      <c r="I408" s="2352"/>
      <c r="J408" s="2352"/>
      <c r="K408" s="2352"/>
      <c r="L408" s="2352"/>
      <c r="M408" s="2352"/>
      <c r="N408" s="2352"/>
      <c r="O408" s="2352"/>
      <c r="P408" s="2352"/>
      <c r="Q408" s="2352"/>
      <c r="R408" s="2352"/>
      <c r="S408" s="2352"/>
      <c r="T408" s="2352"/>
      <c r="U408" s="2352"/>
      <c r="V408" s="2352"/>
      <c r="W408" s="2352"/>
      <c r="X408" s="2352"/>
      <c r="Y408" s="2352"/>
      <c r="Z408" s="2352"/>
      <c r="AA408" s="2352"/>
      <c r="AB408" s="2352"/>
      <c r="AC408" s="2352"/>
      <c r="AD408" s="2352"/>
      <c r="AE408" s="2352"/>
      <c r="AF408" s="2352"/>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2"/>
      <c r="G409" s="2352"/>
      <c r="H409" s="2352"/>
      <c r="I409" s="2352"/>
      <c r="J409" s="2352"/>
      <c r="K409" s="2352"/>
      <c r="L409" s="2352"/>
      <c r="M409" s="2352"/>
      <c r="N409" s="2352"/>
      <c r="O409" s="2352"/>
      <c r="P409" s="2352"/>
      <c r="Q409" s="2352"/>
      <c r="R409" s="2352"/>
      <c r="S409" s="2352"/>
      <c r="T409" s="2352"/>
      <c r="U409" s="2352"/>
      <c r="V409" s="2352"/>
      <c r="W409" s="2352"/>
      <c r="X409" s="2352"/>
      <c r="Y409" s="2352"/>
      <c r="Z409" s="2352"/>
      <c r="AA409" s="2352"/>
      <c r="AB409" s="2352"/>
      <c r="AC409" s="2352"/>
      <c r="AD409" s="2352"/>
      <c r="AE409" s="2352"/>
      <c r="AF409" s="2352"/>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2"/>
      <c r="G410" s="2352"/>
      <c r="H410" s="2352"/>
      <c r="I410" s="2352"/>
      <c r="J410" s="2352"/>
      <c r="K410" s="2352"/>
      <c r="L410" s="2352"/>
      <c r="M410" s="2352"/>
      <c r="N410" s="2352"/>
      <c r="O410" s="2352"/>
      <c r="P410" s="2352"/>
      <c r="Q410" s="2352"/>
      <c r="R410" s="2352"/>
      <c r="S410" s="2352"/>
      <c r="T410" s="2352"/>
      <c r="U410" s="2352"/>
      <c r="V410" s="2352"/>
      <c r="W410" s="2352"/>
      <c r="X410" s="2352"/>
      <c r="Y410" s="2352"/>
      <c r="Z410" s="2352"/>
      <c r="AA410" s="2352"/>
      <c r="AB410" s="2352"/>
      <c r="AC410" s="2352"/>
      <c r="AD410" s="2352"/>
      <c r="AE410" s="2352"/>
      <c r="AF410" s="2352"/>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4" t="s">
        <v>135</v>
      </c>
      <c r="D411" s="1662"/>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7" t="s">
        <v>354</v>
      </c>
      <c r="AG411" s="2367"/>
      <c r="AH411" s="2367"/>
      <c r="AI411" s="2367"/>
      <c r="AJ411" s="2367"/>
      <c r="AK411" s="2367"/>
      <c r="AL411" s="236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4" t="s">
        <v>135</v>
      </c>
      <c r="D413" s="1662"/>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7" t="s">
        <v>1045</v>
      </c>
      <c r="AG413" s="2367"/>
      <c r="AH413" s="2367"/>
      <c r="AI413" s="2367"/>
      <c r="AJ413" s="2367"/>
      <c r="AK413" s="2367"/>
      <c r="AL413" s="236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4" t="s">
        <v>135</v>
      </c>
      <c r="D416" s="1662"/>
      <c r="E416" s="1137" t="s">
        <v>209</v>
      </c>
      <c r="F416" s="2351" t="s">
        <v>1957</v>
      </c>
      <c r="G416" s="2351"/>
      <c r="H416" s="2351"/>
      <c r="I416" s="2351"/>
      <c r="J416" s="2351"/>
      <c r="K416" s="2351"/>
      <c r="L416" s="2351"/>
      <c r="M416" s="2351"/>
      <c r="N416" s="2351"/>
      <c r="O416" s="2351"/>
      <c r="P416" s="2351"/>
      <c r="Q416" s="2351"/>
      <c r="R416" s="2351"/>
      <c r="S416" s="2351"/>
      <c r="T416" s="2351"/>
      <c r="U416" s="2351"/>
      <c r="V416" s="2351"/>
      <c r="W416" s="2351"/>
      <c r="X416" s="2351"/>
      <c r="Y416" s="2351"/>
      <c r="Z416" s="2351"/>
      <c r="AA416" s="2351"/>
      <c r="AB416" s="2351"/>
      <c r="AC416" s="2351"/>
      <c r="AD416" s="2351"/>
      <c r="AE416" s="2351"/>
      <c r="AF416" s="1191"/>
      <c r="AG416" s="1278"/>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2"/>
      <c r="G417" s="2352"/>
      <c r="H417" s="2352"/>
      <c r="I417" s="2352"/>
      <c r="J417" s="2352"/>
      <c r="K417" s="2352"/>
      <c r="L417" s="2352"/>
      <c r="M417" s="2352"/>
      <c r="N417" s="2352"/>
      <c r="O417" s="2352"/>
      <c r="P417" s="2352"/>
      <c r="Q417" s="2352"/>
      <c r="R417" s="2352"/>
      <c r="S417" s="2352"/>
      <c r="T417" s="2352"/>
      <c r="U417" s="2352"/>
      <c r="V417" s="2352"/>
      <c r="W417" s="2352"/>
      <c r="X417" s="2352"/>
      <c r="Y417" s="2352"/>
      <c r="Z417" s="2352"/>
      <c r="AA417" s="2352"/>
      <c r="AB417" s="2352"/>
      <c r="AC417" s="2352"/>
      <c r="AD417" s="2352"/>
      <c r="AE417" s="2352"/>
      <c r="AF417" s="2369" t="s">
        <v>354</v>
      </c>
      <c r="AG417" s="2369"/>
      <c r="AH417" s="2369"/>
      <c r="AI417" s="2369"/>
      <c r="AJ417" s="2369"/>
      <c r="AK417" s="2369"/>
      <c r="AL417" s="237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2"/>
      <c r="G418" s="2352"/>
      <c r="H418" s="2352"/>
      <c r="I418" s="2352"/>
      <c r="J418" s="2352"/>
      <c r="K418" s="2352"/>
      <c r="L418" s="2352"/>
      <c r="M418" s="2352"/>
      <c r="N418" s="2352"/>
      <c r="O418" s="2352"/>
      <c r="P418" s="2352"/>
      <c r="Q418" s="2352"/>
      <c r="R418" s="2352"/>
      <c r="S418" s="2352"/>
      <c r="T418" s="2352"/>
      <c r="U418" s="2352"/>
      <c r="V418" s="2352"/>
      <c r="W418" s="2352"/>
      <c r="X418" s="2352"/>
      <c r="Y418" s="2352"/>
      <c r="Z418" s="2352"/>
      <c r="AA418" s="2352"/>
      <c r="AB418" s="2352"/>
      <c r="AC418" s="2352"/>
      <c r="AD418" s="2352"/>
      <c r="AE418" s="2352"/>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3"/>
      <c r="G419" s="2353"/>
      <c r="H419" s="2353"/>
      <c r="I419" s="2353"/>
      <c r="J419" s="2353"/>
      <c r="K419" s="2353"/>
      <c r="L419" s="2353"/>
      <c r="M419" s="2353"/>
      <c r="N419" s="2353"/>
      <c r="O419" s="2353"/>
      <c r="P419" s="2353"/>
      <c r="Q419" s="2353"/>
      <c r="R419" s="2353"/>
      <c r="S419" s="2353"/>
      <c r="T419" s="2353"/>
      <c r="U419" s="2353"/>
      <c r="V419" s="2353"/>
      <c r="W419" s="2353"/>
      <c r="X419" s="2353"/>
      <c r="Y419" s="2353"/>
      <c r="Z419" s="2353"/>
      <c r="AA419" s="2353"/>
      <c r="AB419" s="2353"/>
      <c r="AC419" s="2353"/>
      <c r="AD419" s="2353"/>
      <c r="AE419" s="2353"/>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71" t="s">
        <v>1959</v>
      </c>
      <c r="G421" s="2371"/>
      <c r="H421" s="2371"/>
      <c r="I421" s="2371"/>
      <c r="J421" s="2371"/>
      <c r="K421" s="2371"/>
      <c r="L421" s="2371"/>
      <c r="M421" s="2371"/>
      <c r="N421" s="2371"/>
      <c r="O421" s="2371"/>
      <c r="P421" s="2371"/>
      <c r="Q421" s="2371"/>
      <c r="R421" s="2371"/>
      <c r="S421" s="2371"/>
      <c r="T421" s="2371"/>
      <c r="U421" s="2371"/>
      <c r="V421" s="2371"/>
      <c r="W421" s="2371"/>
      <c r="X421" s="2371"/>
      <c r="Y421" s="2371"/>
      <c r="Z421" s="2371"/>
      <c r="AA421" s="2371"/>
      <c r="AB421" s="2371"/>
      <c r="AC421" s="2371"/>
      <c r="AD421" s="2371"/>
      <c r="AE421" s="2371"/>
      <c r="AF421" s="1158"/>
      <c r="AG421" s="1158"/>
      <c r="AH421" s="1158"/>
      <c r="AI421" s="1158"/>
      <c r="AJ421" s="1158"/>
      <c r="AK421" s="1158"/>
      <c r="AL421" s="1159"/>
      <c r="AM421" s="16"/>
    </row>
    <row r="422" spans="1:153">
      <c r="A422" s="8"/>
      <c r="C422" s="1143"/>
      <c r="D422" s="125"/>
      <c r="E422" s="306"/>
      <c r="F422" s="2372"/>
      <c r="G422" s="2372"/>
      <c r="H422" s="2372"/>
      <c r="I422" s="2372"/>
      <c r="J422" s="2372"/>
      <c r="K422" s="2372"/>
      <c r="L422" s="2372"/>
      <c r="M422" s="2372"/>
      <c r="N422" s="2372"/>
      <c r="O422" s="2372"/>
      <c r="P422" s="2372"/>
      <c r="Q422" s="2372"/>
      <c r="R422" s="2372"/>
      <c r="S422" s="2372"/>
      <c r="T422" s="2372"/>
      <c r="U422" s="2372"/>
      <c r="V422" s="2372"/>
      <c r="W422" s="2372"/>
      <c r="X422" s="2372"/>
      <c r="Y422" s="2372"/>
      <c r="Z422" s="2372"/>
      <c r="AA422" s="2372"/>
      <c r="AB422" s="2372"/>
      <c r="AC422" s="2372"/>
      <c r="AD422" s="2372"/>
      <c r="AE422" s="2372"/>
      <c r="AF422" s="62"/>
      <c r="AG422" s="71"/>
      <c r="AH422" s="162"/>
      <c r="AI422" s="162"/>
      <c r="AJ422" s="162"/>
      <c r="AK422" s="162"/>
      <c r="AL422" s="1144"/>
      <c r="AM422" s="16"/>
    </row>
    <row r="423" spans="1:153" s="46" customFormat="1" ht="12.75" customHeight="1">
      <c r="A423" s="8"/>
      <c r="B423" s="65"/>
      <c r="C423" s="1143"/>
      <c r="D423" s="125"/>
      <c r="E423" s="306"/>
      <c r="F423" s="2372"/>
      <c r="G423" s="2372"/>
      <c r="H423" s="2372"/>
      <c r="I423" s="2372"/>
      <c r="J423" s="2372"/>
      <c r="K423" s="2372"/>
      <c r="L423" s="2372"/>
      <c r="M423" s="2372"/>
      <c r="N423" s="2372"/>
      <c r="O423" s="2372"/>
      <c r="P423" s="2372"/>
      <c r="Q423" s="2372"/>
      <c r="R423" s="2372"/>
      <c r="S423" s="2372"/>
      <c r="T423" s="2372"/>
      <c r="U423" s="2372"/>
      <c r="V423" s="2372"/>
      <c r="W423" s="2372"/>
      <c r="X423" s="2372"/>
      <c r="Y423" s="2372"/>
      <c r="Z423" s="2372"/>
      <c r="AA423" s="2372"/>
      <c r="AB423" s="2372"/>
      <c r="AC423" s="2372"/>
      <c r="AD423" s="2372"/>
      <c r="AE423" s="2372"/>
      <c r="AF423" s="162"/>
      <c r="AG423" s="162"/>
      <c r="AH423" s="162"/>
      <c r="AI423" s="162"/>
      <c r="AJ423" s="162"/>
      <c r="AK423" s="162"/>
      <c r="AL423" s="1144"/>
      <c r="AM423" s="16"/>
      <c r="AN423" s="439"/>
    </row>
    <row r="424" spans="1:153" s="46" customFormat="1" ht="12.75" customHeight="1">
      <c r="A424" s="8"/>
      <c r="B424" s="65"/>
      <c r="C424" s="1147"/>
      <c r="D424" s="162"/>
      <c r="E424" s="162"/>
      <c r="F424" s="2372"/>
      <c r="G424" s="2372"/>
      <c r="H424" s="2372"/>
      <c r="I424" s="2372"/>
      <c r="J424" s="2372"/>
      <c r="K424" s="2372"/>
      <c r="L424" s="2372"/>
      <c r="M424" s="2372"/>
      <c r="N424" s="2372"/>
      <c r="O424" s="2372"/>
      <c r="P424" s="2372"/>
      <c r="Q424" s="2372"/>
      <c r="R424" s="2372"/>
      <c r="S424" s="2372"/>
      <c r="T424" s="2372"/>
      <c r="U424" s="2372"/>
      <c r="V424" s="2372"/>
      <c r="W424" s="2372"/>
      <c r="X424" s="2372"/>
      <c r="Y424" s="2372"/>
      <c r="Z424" s="2372"/>
      <c r="AA424" s="2372"/>
      <c r="AB424" s="2372"/>
      <c r="AC424" s="2372"/>
      <c r="AD424" s="2372"/>
      <c r="AE424" s="2372"/>
      <c r="AF424" s="162"/>
      <c r="AG424" s="162"/>
      <c r="AH424" s="162"/>
      <c r="AI424" s="162"/>
      <c r="AJ424" s="162"/>
      <c r="AK424" s="162"/>
      <c r="AL424" s="1144"/>
      <c r="AM424" s="16"/>
      <c r="AN424" s="439"/>
    </row>
    <row r="425" spans="1:153" s="46" customFormat="1" ht="12.75" customHeight="1">
      <c r="A425" s="8"/>
      <c r="B425" s="65"/>
      <c r="C425" s="2354" t="s">
        <v>135</v>
      </c>
      <c r="D425" s="1662"/>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9" t="s">
        <v>354</v>
      </c>
      <c r="AG425" s="2369"/>
      <c r="AH425" s="2369"/>
      <c r="AI425" s="2369"/>
      <c r="AJ425" s="2369"/>
      <c r="AK425" s="2369"/>
      <c r="AL425" s="2370"/>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4" t="s">
        <v>135</v>
      </c>
      <c r="D427" s="1662"/>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9" t="s">
        <v>1045</v>
      </c>
      <c r="AG427" s="2369"/>
      <c r="AH427" s="2369"/>
      <c r="AI427" s="2369"/>
      <c r="AJ427" s="2369"/>
      <c r="AK427" s="2369"/>
      <c r="AL427" s="2370"/>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1" t="s">
        <v>1960</v>
      </c>
      <c r="G431" s="2351"/>
      <c r="H431" s="2351"/>
      <c r="I431" s="2351"/>
      <c r="J431" s="2351"/>
      <c r="K431" s="2351"/>
      <c r="L431" s="2351"/>
      <c r="M431" s="2351"/>
      <c r="N431" s="2351"/>
      <c r="O431" s="2351"/>
      <c r="P431" s="2351"/>
      <c r="Q431" s="2351"/>
      <c r="R431" s="2351"/>
      <c r="S431" s="2351"/>
      <c r="T431" s="2351"/>
      <c r="U431" s="2351"/>
      <c r="V431" s="2351"/>
      <c r="W431" s="2351"/>
      <c r="X431" s="2351"/>
      <c r="Y431" s="2351"/>
      <c r="Z431" s="2351"/>
      <c r="AA431" s="2351"/>
      <c r="AB431" s="2351"/>
      <c r="AC431" s="2351"/>
      <c r="AD431" s="2351"/>
      <c r="AE431" s="2351"/>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2"/>
      <c r="G432" s="2352"/>
      <c r="H432" s="2352"/>
      <c r="I432" s="2352"/>
      <c r="J432" s="2352"/>
      <c r="K432" s="2352"/>
      <c r="L432" s="2352"/>
      <c r="M432" s="2352"/>
      <c r="N432" s="2352"/>
      <c r="O432" s="2352"/>
      <c r="P432" s="2352"/>
      <c r="Q432" s="2352"/>
      <c r="R432" s="2352"/>
      <c r="S432" s="2352"/>
      <c r="T432" s="2352"/>
      <c r="U432" s="2352"/>
      <c r="V432" s="2352"/>
      <c r="W432" s="2352"/>
      <c r="X432" s="2352"/>
      <c r="Y432" s="2352"/>
      <c r="Z432" s="2352"/>
      <c r="AA432" s="2352"/>
      <c r="AB432" s="2352"/>
      <c r="AC432" s="2352"/>
      <c r="AD432" s="2352"/>
      <c r="AE432" s="2352"/>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52"/>
      <c r="G433" s="2352"/>
      <c r="H433" s="2352"/>
      <c r="I433" s="2352"/>
      <c r="J433" s="2352"/>
      <c r="K433" s="2352"/>
      <c r="L433" s="2352"/>
      <c r="M433" s="2352"/>
      <c r="N433" s="2352"/>
      <c r="O433" s="2352"/>
      <c r="P433" s="2352"/>
      <c r="Q433" s="2352"/>
      <c r="R433" s="2352"/>
      <c r="S433" s="2352"/>
      <c r="T433" s="2352"/>
      <c r="U433" s="2352"/>
      <c r="V433" s="2352"/>
      <c r="W433" s="2352"/>
      <c r="X433" s="2352"/>
      <c r="Y433" s="2352"/>
      <c r="Z433" s="2352"/>
      <c r="AA433" s="2352"/>
      <c r="AB433" s="2352"/>
      <c r="AC433" s="2352"/>
      <c r="AD433" s="2352"/>
      <c r="AE433" s="2352"/>
      <c r="AF433" s="162"/>
      <c r="AG433" s="162"/>
      <c r="AH433" s="162"/>
      <c r="AI433" s="162"/>
      <c r="AJ433" s="162"/>
      <c r="AK433" s="162"/>
      <c r="AL433" s="1144"/>
      <c r="AM433" s="16"/>
      <c r="AN433" s="439"/>
      <c r="AO433" s="162"/>
      <c r="AP433" s="162"/>
    </row>
    <row r="434" spans="1:60" s="46" customFormat="1" ht="12.75" customHeight="1">
      <c r="A434" s="8"/>
      <c r="B434" s="118"/>
      <c r="C434" s="2354" t="s">
        <v>135</v>
      </c>
      <c r="D434" s="1662"/>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9" t="s">
        <v>354</v>
      </c>
      <c r="AG434" s="2369"/>
      <c r="AH434" s="2369"/>
      <c r="AI434" s="2369"/>
      <c r="AJ434" s="2369"/>
      <c r="AK434" s="2369"/>
      <c r="AL434" s="2370"/>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51" t="s">
        <v>1961</v>
      </c>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2351"/>
      <c r="AD437" s="2351"/>
      <c r="AE437" s="2351"/>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2"/>
      <c r="G438" s="2352"/>
      <c r="H438" s="2352"/>
      <c r="I438" s="2352"/>
      <c r="J438" s="2352"/>
      <c r="K438" s="2352"/>
      <c r="L438" s="2352"/>
      <c r="M438" s="2352"/>
      <c r="N438" s="2352"/>
      <c r="O438" s="2352"/>
      <c r="P438" s="2352"/>
      <c r="Q438" s="2352"/>
      <c r="R438" s="2352"/>
      <c r="S438" s="2352"/>
      <c r="T438" s="2352"/>
      <c r="U438" s="2352"/>
      <c r="V438" s="2352"/>
      <c r="W438" s="2352"/>
      <c r="X438" s="2352"/>
      <c r="Y438" s="2352"/>
      <c r="Z438" s="2352"/>
      <c r="AA438" s="2352"/>
      <c r="AB438" s="2352"/>
      <c r="AC438" s="2352"/>
      <c r="AD438" s="2352"/>
      <c r="AE438" s="2352"/>
      <c r="AF438" s="1264"/>
      <c r="AG438" s="1264"/>
      <c r="AH438" s="1264"/>
      <c r="AI438" s="1264"/>
      <c r="AJ438" s="1264"/>
      <c r="AK438" s="1264"/>
      <c r="AL438" s="1271"/>
      <c r="AM438" s="16"/>
      <c r="AO438" s="162"/>
      <c r="AP438" s="162"/>
    </row>
    <row r="439" spans="1:60" s="46" customFormat="1" ht="12.75" customHeight="1">
      <c r="A439" s="8"/>
      <c r="B439" s="118"/>
      <c r="C439" s="1165"/>
      <c r="D439" s="1166"/>
      <c r="E439" s="306"/>
      <c r="F439" s="2352"/>
      <c r="G439" s="2352"/>
      <c r="H439" s="2352"/>
      <c r="I439" s="2352"/>
      <c r="J439" s="2352"/>
      <c r="K439" s="2352"/>
      <c r="L439" s="2352"/>
      <c r="M439" s="2352"/>
      <c r="N439" s="2352"/>
      <c r="O439" s="2352"/>
      <c r="P439" s="2352"/>
      <c r="Q439" s="2352"/>
      <c r="R439" s="2352"/>
      <c r="S439" s="2352"/>
      <c r="T439" s="2352"/>
      <c r="U439" s="2352"/>
      <c r="V439" s="2352"/>
      <c r="W439" s="2352"/>
      <c r="X439" s="2352"/>
      <c r="Y439" s="2352"/>
      <c r="Z439" s="2352"/>
      <c r="AA439" s="2352"/>
      <c r="AB439" s="2352"/>
      <c r="AC439" s="2352"/>
      <c r="AD439" s="2352"/>
      <c r="AE439" s="2352"/>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52"/>
      <c r="G440" s="2352"/>
      <c r="H440" s="2352"/>
      <c r="I440" s="2352"/>
      <c r="J440" s="2352"/>
      <c r="K440" s="2352"/>
      <c r="L440" s="2352"/>
      <c r="M440" s="2352"/>
      <c r="N440" s="2352"/>
      <c r="O440" s="2352"/>
      <c r="P440" s="2352"/>
      <c r="Q440" s="2352"/>
      <c r="R440" s="2352"/>
      <c r="S440" s="2352"/>
      <c r="T440" s="2352"/>
      <c r="U440" s="2352"/>
      <c r="V440" s="2352"/>
      <c r="W440" s="2352"/>
      <c r="X440" s="2352"/>
      <c r="Y440" s="2352"/>
      <c r="Z440" s="2352"/>
      <c r="AA440" s="2352"/>
      <c r="AB440" s="2352"/>
      <c r="AC440" s="2352"/>
      <c r="AD440" s="2352"/>
      <c r="AE440" s="2352"/>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52"/>
      <c r="G441" s="2352"/>
      <c r="H441" s="2352"/>
      <c r="I441" s="2352"/>
      <c r="J441" s="2352"/>
      <c r="K441" s="2352"/>
      <c r="L441" s="2352"/>
      <c r="M441" s="2352"/>
      <c r="N441" s="2352"/>
      <c r="O441" s="2352"/>
      <c r="P441" s="2352"/>
      <c r="Q441" s="2352"/>
      <c r="R441" s="2352"/>
      <c r="S441" s="2352"/>
      <c r="T441" s="2352"/>
      <c r="U441" s="2352"/>
      <c r="V441" s="2352"/>
      <c r="W441" s="2352"/>
      <c r="X441" s="2352"/>
      <c r="Y441" s="2352"/>
      <c r="Z441" s="2352"/>
      <c r="AA441" s="2352"/>
      <c r="AB441" s="2352"/>
      <c r="AC441" s="2352"/>
      <c r="AD441" s="2352"/>
      <c r="AE441" s="2352"/>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52"/>
      <c r="G442" s="2352"/>
      <c r="H442" s="2352"/>
      <c r="I442" s="2352"/>
      <c r="J442" s="2352"/>
      <c r="K442" s="2352"/>
      <c r="L442" s="2352"/>
      <c r="M442" s="2352"/>
      <c r="N442" s="2352"/>
      <c r="O442" s="2352"/>
      <c r="P442" s="2352"/>
      <c r="Q442" s="2352"/>
      <c r="R442" s="2352"/>
      <c r="S442" s="2352"/>
      <c r="T442" s="2352"/>
      <c r="U442" s="2352"/>
      <c r="V442" s="2352"/>
      <c r="W442" s="2352"/>
      <c r="X442" s="2352"/>
      <c r="Y442" s="2352"/>
      <c r="Z442" s="2352"/>
      <c r="AA442" s="2352"/>
      <c r="AB442" s="2352"/>
      <c r="AC442" s="2352"/>
      <c r="AD442" s="2352"/>
      <c r="AE442" s="2352"/>
      <c r="AF442" s="1264"/>
      <c r="AG442" s="1264"/>
      <c r="AH442" s="1264"/>
      <c r="AI442" s="1264"/>
      <c r="AJ442" s="1264"/>
      <c r="AK442" s="1264"/>
      <c r="AL442" s="1271"/>
      <c r="AM442" s="16"/>
      <c r="AN442" s="439"/>
    </row>
    <row r="443" spans="1:60" s="46" customFormat="1" ht="12.75" customHeight="1">
      <c r="A443" s="8"/>
      <c r="B443" s="118"/>
      <c r="C443" s="1272"/>
      <c r="D443" s="1265"/>
      <c r="E443" s="350"/>
      <c r="F443" s="2352"/>
      <c r="G443" s="2352"/>
      <c r="H443" s="2352"/>
      <c r="I443" s="2352"/>
      <c r="J443" s="2352"/>
      <c r="K443" s="2352"/>
      <c r="L443" s="2352"/>
      <c r="M443" s="2352"/>
      <c r="N443" s="2352"/>
      <c r="O443" s="2352"/>
      <c r="P443" s="2352"/>
      <c r="Q443" s="2352"/>
      <c r="R443" s="2352"/>
      <c r="S443" s="2352"/>
      <c r="T443" s="2352"/>
      <c r="U443" s="2352"/>
      <c r="V443" s="2352"/>
      <c r="W443" s="2352"/>
      <c r="X443" s="2352"/>
      <c r="Y443" s="2352"/>
      <c r="Z443" s="2352"/>
      <c r="AA443" s="2352"/>
      <c r="AB443" s="2352"/>
      <c r="AC443" s="2352"/>
      <c r="AD443" s="2352"/>
      <c r="AE443" s="2352"/>
      <c r="AF443" s="1264"/>
      <c r="AG443" s="1264"/>
      <c r="AH443" s="1264"/>
      <c r="AI443" s="1264"/>
      <c r="AJ443" s="1264"/>
      <c r="AK443" s="1264"/>
      <c r="AL443" s="1271"/>
      <c r="AM443" s="16"/>
      <c r="AN443" s="439"/>
    </row>
    <row r="444" spans="1:60" s="46" customFormat="1" ht="12.75" customHeight="1">
      <c r="A444" s="8"/>
      <c r="B444" s="118"/>
      <c r="C444" s="1272"/>
      <c r="D444" s="1265"/>
      <c r="E444" s="350"/>
      <c r="F444" s="2352"/>
      <c r="G444" s="2352"/>
      <c r="H444" s="2352"/>
      <c r="I444" s="2352"/>
      <c r="J444" s="2352"/>
      <c r="K444" s="2352"/>
      <c r="L444" s="2352"/>
      <c r="M444" s="2352"/>
      <c r="N444" s="2352"/>
      <c r="O444" s="2352"/>
      <c r="P444" s="2352"/>
      <c r="Q444" s="2352"/>
      <c r="R444" s="2352"/>
      <c r="S444" s="2352"/>
      <c r="T444" s="2352"/>
      <c r="U444" s="2352"/>
      <c r="V444" s="2352"/>
      <c r="W444" s="2352"/>
      <c r="X444" s="2352"/>
      <c r="Y444" s="2352"/>
      <c r="Z444" s="2352"/>
      <c r="AA444" s="2352"/>
      <c r="AB444" s="2352"/>
      <c r="AC444" s="2352"/>
      <c r="AD444" s="2352"/>
      <c r="AE444" s="2352"/>
      <c r="AF444" s="1264"/>
      <c r="AG444" s="1264"/>
      <c r="AH444" s="1264"/>
      <c r="AI444" s="1264"/>
      <c r="AJ444" s="1264"/>
      <c r="AK444" s="1264"/>
      <c r="AL444" s="1271"/>
      <c r="AM444" s="16"/>
      <c r="AN444" s="439"/>
    </row>
    <row r="445" spans="1:60" s="46" customFormat="1" ht="17.25" customHeight="1">
      <c r="A445" s="8"/>
      <c r="B445" s="118"/>
      <c r="C445" s="1272"/>
      <c r="D445" s="1265"/>
      <c r="E445" s="350"/>
      <c r="F445" s="2352"/>
      <c r="G445" s="2352"/>
      <c r="H445" s="2352"/>
      <c r="I445" s="2352"/>
      <c r="J445" s="2352"/>
      <c r="K445" s="2352"/>
      <c r="L445" s="2352"/>
      <c r="M445" s="2352"/>
      <c r="N445" s="2352"/>
      <c r="O445" s="2352"/>
      <c r="P445" s="2352"/>
      <c r="Q445" s="2352"/>
      <c r="R445" s="2352"/>
      <c r="S445" s="2352"/>
      <c r="T445" s="2352"/>
      <c r="U445" s="2352"/>
      <c r="V445" s="2352"/>
      <c r="W445" s="2352"/>
      <c r="X445" s="2352"/>
      <c r="Y445" s="2352"/>
      <c r="Z445" s="2352"/>
      <c r="AA445" s="2352"/>
      <c r="AB445" s="2352"/>
      <c r="AC445" s="2352"/>
      <c r="AD445" s="2352"/>
      <c r="AE445" s="2352"/>
      <c r="AF445" s="162"/>
      <c r="AG445" s="162"/>
      <c r="AH445" s="162"/>
      <c r="AI445" s="162"/>
      <c r="AJ445" s="162"/>
      <c r="AK445" s="162"/>
      <c r="AL445" s="1144"/>
      <c r="AM445" s="16"/>
      <c r="AN445" s="439"/>
    </row>
    <row r="446" spans="1:60" s="46" customFormat="1" ht="12.75" customHeight="1">
      <c r="A446" s="8"/>
      <c r="B446" s="65"/>
      <c r="C446" s="2354" t="s">
        <v>135</v>
      </c>
      <c r="D446" s="1662"/>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9" t="s">
        <v>354</v>
      </c>
      <c r="AG446" s="2369"/>
      <c r="AH446" s="2369"/>
      <c r="AI446" s="2369"/>
      <c r="AJ446" s="2369"/>
      <c r="AK446" s="2369"/>
      <c r="AL446" s="2370"/>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1" t="s">
        <v>1964</v>
      </c>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2351"/>
      <c r="AD449" s="2351"/>
      <c r="AE449" s="2351"/>
      <c r="AF449" s="1136"/>
      <c r="AG449" s="1136"/>
      <c r="AH449" s="1136"/>
      <c r="AI449" s="1136"/>
      <c r="AJ449" s="1136"/>
      <c r="AK449" s="1136"/>
      <c r="AL449" s="1164"/>
      <c r="AM449" s="16"/>
      <c r="AN449" s="439"/>
    </row>
    <row r="450" spans="1:49" s="46" customFormat="1" ht="12.75" customHeight="1">
      <c r="A450" s="8"/>
      <c r="B450" s="118"/>
      <c r="C450" s="1272"/>
      <c r="D450" s="1265"/>
      <c r="E450" s="350"/>
      <c r="F450" s="2352"/>
      <c r="G450" s="2352"/>
      <c r="H450" s="2352"/>
      <c r="I450" s="2352"/>
      <c r="J450" s="2352"/>
      <c r="K450" s="2352"/>
      <c r="L450" s="2352"/>
      <c r="M450" s="2352"/>
      <c r="N450" s="2352"/>
      <c r="O450" s="2352"/>
      <c r="P450" s="2352"/>
      <c r="Q450" s="2352"/>
      <c r="R450" s="2352"/>
      <c r="S450" s="2352"/>
      <c r="T450" s="2352"/>
      <c r="U450" s="2352"/>
      <c r="V450" s="2352"/>
      <c r="W450" s="2352"/>
      <c r="X450" s="2352"/>
      <c r="Y450" s="2352"/>
      <c r="Z450" s="2352"/>
      <c r="AA450" s="2352"/>
      <c r="AB450" s="2352"/>
      <c r="AC450" s="2352"/>
      <c r="AD450" s="2352"/>
      <c r="AE450" s="2352"/>
      <c r="AF450" s="1336"/>
      <c r="AG450" s="1266"/>
      <c r="AH450" s="1266"/>
      <c r="AI450" s="1266"/>
      <c r="AJ450" s="1266"/>
      <c r="AK450" s="1266"/>
      <c r="AL450" s="1267"/>
      <c r="AM450" s="16"/>
      <c r="AN450" s="439"/>
    </row>
    <row r="451" spans="1:49" s="46" customFormat="1" ht="12.75" customHeight="1">
      <c r="A451" s="8"/>
      <c r="B451" s="118"/>
      <c r="C451" s="1272"/>
      <c r="D451" s="1265"/>
      <c r="E451" s="350"/>
      <c r="F451" s="2352"/>
      <c r="G451" s="2352"/>
      <c r="H451" s="2352"/>
      <c r="I451" s="2352"/>
      <c r="J451" s="2352"/>
      <c r="K451" s="2352"/>
      <c r="L451" s="2352"/>
      <c r="M451" s="2352"/>
      <c r="N451" s="2352"/>
      <c r="O451" s="2352"/>
      <c r="P451" s="2352"/>
      <c r="Q451" s="2352"/>
      <c r="R451" s="2352"/>
      <c r="S451" s="2352"/>
      <c r="T451" s="2352"/>
      <c r="U451" s="2352"/>
      <c r="V451" s="2352"/>
      <c r="W451" s="2352"/>
      <c r="X451" s="2352"/>
      <c r="Y451" s="2352"/>
      <c r="Z451" s="2352"/>
      <c r="AA451" s="2352"/>
      <c r="AB451" s="2352"/>
      <c r="AC451" s="2352"/>
      <c r="AD451" s="2352"/>
      <c r="AE451" s="2352"/>
      <c r="AF451" s="1336"/>
      <c r="AG451" s="1266"/>
      <c r="AH451" s="1266"/>
      <c r="AI451" s="1266"/>
      <c r="AJ451" s="1266"/>
      <c r="AK451" s="1266"/>
      <c r="AL451" s="1267"/>
      <c r="AM451" s="16"/>
      <c r="AN451" s="439"/>
    </row>
    <row r="452" spans="1:49" s="46" customFormat="1" ht="12.75" customHeight="1">
      <c r="A452" s="8"/>
      <c r="B452" s="118"/>
      <c r="C452" s="1272"/>
      <c r="D452" s="1265"/>
      <c r="E452" s="350"/>
      <c r="F452" s="2352"/>
      <c r="G452" s="2352"/>
      <c r="H452" s="2352"/>
      <c r="I452" s="2352"/>
      <c r="J452" s="2352"/>
      <c r="K452" s="2352"/>
      <c r="L452" s="2352"/>
      <c r="M452" s="2352"/>
      <c r="N452" s="2352"/>
      <c r="O452" s="2352"/>
      <c r="P452" s="2352"/>
      <c r="Q452" s="2352"/>
      <c r="R452" s="2352"/>
      <c r="S452" s="2352"/>
      <c r="T452" s="2352"/>
      <c r="U452" s="2352"/>
      <c r="V452" s="2352"/>
      <c r="W452" s="2352"/>
      <c r="X452" s="2352"/>
      <c r="Y452" s="2352"/>
      <c r="Z452" s="2352"/>
      <c r="AA452" s="2352"/>
      <c r="AB452" s="2352"/>
      <c r="AC452" s="2352"/>
      <c r="AD452" s="2352"/>
      <c r="AE452" s="2352"/>
      <c r="AF452" s="162"/>
      <c r="AG452" s="162"/>
      <c r="AH452" s="162"/>
      <c r="AI452" s="162"/>
      <c r="AJ452" s="162"/>
      <c r="AK452" s="162"/>
      <c r="AL452" s="1144"/>
      <c r="AM452" s="16"/>
      <c r="AN452" s="439"/>
    </row>
    <row r="453" spans="1:49" s="162" customFormat="1" ht="12.75" customHeight="1">
      <c r="A453" s="8"/>
      <c r="B453" s="118"/>
      <c r="C453" s="2354" t="s">
        <v>135</v>
      </c>
      <c r="D453" s="1662"/>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9" t="s">
        <v>354</v>
      </c>
      <c r="AG453" s="2369"/>
      <c r="AH453" s="2369"/>
      <c r="AI453" s="2369"/>
      <c r="AJ453" s="2369"/>
      <c r="AK453" s="2369"/>
      <c r="AL453" s="2370"/>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2" t="s">
        <v>135</v>
      </c>
      <c r="D457" s="2363"/>
      <c r="E457" s="1137" t="s">
        <v>1050</v>
      </c>
      <c r="F457" s="2351" t="s">
        <v>1052</v>
      </c>
      <c r="G457" s="2351"/>
      <c r="H457" s="2351"/>
      <c r="I457" s="2351"/>
      <c r="J457" s="2351"/>
      <c r="K457" s="2351"/>
      <c r="L457" s="2351"/>
      <c r="M457" s="2351"/>
      <c r="N457" s="2351"/>
      <c r="O457" s="2351"/>
      <c r="P457" s="2351"/>
      <c r="Q457" s="2351"/>
      <c r="R457" s="2351"/>
      <c r="S457" s="2351"/>
      <c r="T457" s="2351"/>
      <c r="U457" s="2351"/>
      <c r="V457" s="2351"/>
      <c r="W457" s="2351"/>
      <c r="X457" s="2351"/>
      <c r="Y457" s="2351"/>
      <c r="Z457" s="2351"/>
      <c r="AA457" s="2351"/>
      <c r="AB457" s="2351"/>
      <c r="AC457" s="2351"/>
      <c r="AD457" s="2351"/>
      <c r="AE457" s="2351"/>
      <c r="AF457" s="2373" t="s">
        <v>354</v>
      </c>
      <c r="AG457" s="2373"/>
      <c r="AH457" s="2373"/>
      <c r="AI457" s="2373"/>
      <c r="AJ457" s="2373"/>
      <c r="AK457" s="2373"/>
      <c r="AL457" s="2374"/>
      <c r="AM457" s="16"/>
      <c r="AN457" s="1094"/>
      <c r="AO457" s="162"/>
      <c r="AP457" s="162"/>
      <c r="AQ457" s="249"/>
    </row>
    <row r="458" spans="1:49" s="137" customFormat="1" ht="12.75" customHeight="1">
      <c r="A458" s="8"/>
      <c r="B458" s="118"/>
      <c r="C458" s="1272"/>
      <c r="D458" s="1265"/>
      <c r="E458" s="350"/>
      <c r="F458" s="2352"/>
      <c r="G458" s="2352"/>
      <c r="H458" s="2352"/>
      <c r="I458" s="2352"/>
      <c r="J458" s="2352"/>
      <c r="K458" s="2352"/>
      <c r="L458" s="2352"/>
      <c r="M458" s="2352"/>
      <c r="N458" s="2352"/>
      <c r="O458" s="2352"/>
      <c r="P458" s="2352"/>
      <c r="Q458" s="2352"/>
      <c r="R458" s="2352"/>
      <c r="S458" s="2352"/>
      <c r="T458" s="2352"/>
      <c r="U458" s="2352"/>
      <c r="V458" s="2352"/>
      <c r="W458" s="2352"/>
      <c r="X458" s="2352"/>
      <c r="Y458" s="2352"/>
      <c r="Z458" s="2352"/>
      <c r="AA458" s="2352"/>
      <c r="AB458" s="2352"/>
      <c r="AC458" s="2352"/>
      <c r="AD458" s="2352"/>
      <c r="AE458" s="2352"/>
      <c r="AF458" s="1266"/>
      <c r="AG458" s="1266"/>
      <c r="AH458" s="1266"/>
      <c r="AI458" s="1266"/>
      <c r="AJ458" s="1266"/>
      <c r="AK458" s="1266"/>
      <c r="AL458" s="1267"/>
      <c r="AM458" s="16"/>
      <c r="AN458" s="1095"/>
      <c r="AO458" s="46" t="s">
        <v>135</v>
      </c>
      <c r="AP458" s="162">
        <v>0</v>
      </c>
      <c r="AQ458" s="249"/>
    </row>
    <row r="459" spans="1:49" s="46" customFormat="1" ht="17.850000000000001" customHeight="1">
      <c r="A459" s="8"/>
      <c r="B459" s="118"/>
      <c r="C459" s="1139"/>
      <c r="D459" s="1140"/>
      <c r="E459" s="1141"/>
      <c r="F459" s="2353"/>
      <c r="G459" s="2353"/>
      <c r="H459" s="2353"/>
      <c r="I459" s="2353"/>
      <c r="J459" s="2353"/>
      <c r="K459" s="2353"/>
      <c r="L459" s="2353"/>
      <c r="M459" s="2353"/>
      <c r="N459" s="2353"/>
      <c r="O459" s="2353"/>
      <c r="P459" s="2353"/>
      <c r="Q459" s="2353"/>
      <c r="R459" s="2353"/>
      <c r="S459" s="2353"/>
      <c r="T459" s="2353"/>
      <c r="U459" s="2353"/>
      <c r="V459" s="2353"/>
      <c r="W459" s="2353"/>
      <c r="X459" s="2353"/>
      <c r="Y459" s="2353"/>
      <c r="Z459" s="2353"/>
      <c r="AA459" s="2353"/>
      <c r="AB459" s="2353"/>
      <c r="AC459" s="2353"/>
      <c r="AD459" s="2353"/>
      <c r="AE459" s="2353"/>
      <c r="AF459" s="1269"/>
      <c r="AG459" s="1269"/>
      <c r="AH459" s="1269"/>
      <c r="AI459" s="1269"/>
      <c r="AJ459" s="1269"/>
      <c r="AK459" s="1269"/>
      <c r="AL459" s="1270"/>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62" t="s">
        <v>135</v>
      </c>
      <c r="D461" s="2363"/>
      <c r="E461" s="1137" t="s">
        <v>1051</v>
      </c>
      <c r="F461" s="2351" t="s">
        <v>2005</v>
      </c>
      <c r="G461" s="2351"/>
      <c r="H461" s="2351"/>
      <c r="I461" s="2351"/>
      <c r="J461" s="2351"/>
      <c r="K461" s="2351"/>
      <c r="L461" s="2351"/>
      <c r="M461" s="2351"/>
      <c r="N461" s="2351"/>
      <c r="O461" s="2351"/>
      <c r="P461" s="2351"/>
      <c r="Q461" s="2351"/>
      <c r="R461" s="2351"/>
      <c r="S461" s="2351"/>
      <c r="T461" s="2351"/>
      <c r="U461" s="2351"/>
      <c r="V461" s="2351"/>
      <c r="W461" s="2351"/>
      <c r="X461" s="2351"/>
      <c r="Y461" s="2351"/>
      <c r="Z461" s="2351"/>
      <c r="AA461" s="2351"/>
      <c r="AB461" s="2351"/>
      <c r="AC461" s="2351"/>
      <c r="AD461" s="2351"/>
      <c r="AE461" s="2351"/>
      <c r="AF461" s="2373" t="s">
        <v>354</v>
      </c>
      <c r="AG461" s="2373"/>
      <c r="AH461" s="2373"/>
      <c r="AI461" s="2373"/>
      <c r="AJ461" s="2373"/>
      <c r="AK461" s="2373"/>
      <c r="AL461" s="2374"/>
      <c r="AM461" s="16"/>
      <c r="AN461" s="1097"/>
      <c r="AO461" s="46" t="s">
        <v>1443</v>
      </c>
      <c r="AP461" s="46">
        <v>5</v>
      </c>
      <c r="AQ461" s="251"/>
    </row>
    <row r="462" spans="1:49" s="46" customFormat="1" ht="12.75" customHeight="1">
      <c r="A462" s="8"/>
      <c r="B462" s="65"/>
      <c r="C462" s="1143"/>
      <c r="D462" s="125"/>
      <c r="E462" s="306"/>
      <c r="F462" s="2352"/>
      <c r="G462" s="2352"/>
      <c r="H462" s="2352"/>
      <c r="I462" s="2352"/>
      <c r="J462" s="2352"/>
      <c r="K462" s="2352"/>
      <c r="L462" s="2352"/>
      <c r="M462" s="2352"/>
      <c r="N462" s="2352"/>
      <c r="O462" s="2352"/>
      <c r="P462" s="2352"/>
      <c r="Q462" s="2352"/>
      <c r="R462" s="2352"/>
      <c r="S462" s="2352"/>
      <c r="T462" s="2352"/>
      <c r="U462" s="2352"/>
      <c r="V462" s="2352"/>
      <c r="W462" s="2352"/>
      <c r="X462" s="2352"/>
      <c r="Y462" s="2352"/>
      <c r="Z462" s="2352"/>
      <c r="AA462" s="2352"/>
      <c r="AB462" s="2352"/>
      <c r="AC462" s="2352"/>
      <c r="AD462" s="2352"/>
      <c r="AE462" s="2352"/>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52"/>
      <c r="G463" s="2352"/>
      <c r="H463" s="2352"/>
      <c r="I463" s="2352"/>
      <c r="J463" s="2352"/>
      <c r="K463" s="2352"/>
      <c r="L463" s="2352"/>
      <c r="M463" s="2352"/>
      <c r="N463" s="2352"/>
      <c r="O463" s="2352"/>
      <c r="P463" s="2352"/>
      <c r="Q463" s="2352"/>
      <c r="R463" s="2352"/>
      <c r="S463" s="2352"/>
      <c r="T463" s="2352"/>
      <c r="U463" s="2352"/>
      <c r="V463" s="2352"/>
      <c r="W463" s="2352"/>
      <c r="X463" s="2352"/>
      <c r="Y463" s="2352"/>
      <c r="Z463" s="2352"/>
      <c r="AA463" s="2352"/>
      <c r="AB463" s="2352"/>
      <c r="AC463" s="2352"/>
      <c r="AD463" s="2352"/>
      <c r="AE463" s="2352"/>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3"/>
      <c r="G464" s="2353"/>
      <c r="H464" s="2353"/>
      <c r="I464" s="2353"/>
      <c r="J464" s="2353"/>
      <c r="K464" s="2353"/>
      <c r="L464" s="2353"/>
      <c r="M464" s="2353"/>
      <c r="N464" s="2353"/>
      <c r="O464" s="2353"/>
      <c r="P464" s="2353"/>
      <c r="Q464" s="2353"/>
      <c r="R464" s="2353"/>
      <c r="S464" s="2353"/>
      <c r="T464" s="2353"/>
      <c r="U464" s="2353"/>
      <c r="V464" s="2353"/>
      <c r="W464" s="2353"/>
      <c r="X464" s="2353"/>
      <c r="Y464" s="2353"/>
      <c r="Z464" s="2353"/>
      <c r="AA464" s="2353"/>
      <c r="AB464" s="2353"/>
      <c r="AC464" s="2353"/>
      <c r="AD464" s="2353"/>
      <c r="AE464" s="2353"/>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9"/>
      <c r="D466" s="1205"/>
      <c r="E466" s="1137" t="s">
        <v>1049</v>
      </c>
      <c r="F466" s="2371" t="s">
        <v>2006</v>
      </c>
      <c r="G466" s="2371"/>
      <c r="H466" s="2371"/>
      <c r="I466" s="2371"/>
      <c r="J466" s="2371"/>
      <c r="K466" s="2371"/>
      <c r="L466" s="2371"/>
      <c r="M466" s="2371"/>
      <c r="N466" s="2371"/>
      <c r="O466" s="2371"/>
      <c r="P466" s="2371"/>
      <c r="Q466" s="2371"/>
      <c r="R466" s="2371"/>
      <c r="S466" s="2371"/>
      <c r="T466" s="2371"/>
      <c r="U466" s="2371"/>
      <c r="V466" s="2371"/>
      <c r="W466" s="2371"/>
      <c r="X466" s="2371"/>
      <c r="Y466" s="2371"/>
      <c r="Z466" s="2371"/>
      <c r="AA466" s="2371"/>
      <c r="AB466" s="2371"/>
      <c r="AC466" s="2371"/>
      <c r="AD466" s="2371"/>
      <c r="AE466" s="2371"/>
      <c r="AF466" s="2371"/>
      <c r="AG466" s="1278"/>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72"/>
      <c r="G467" s="2372"/>
      <c r="H467" s="2372"/>
      <c r="I467" s="2372"/>
      <c r="J467" s="2372"/>
      <c r="K467" s="2372"/>
      <c r="L467" s="2372"/>
      <c r="M467" s="2372"/>
      <c r="N467" s="2372"/>
      <c r="O467" s="2372"/>
      <c r="P467" s="2372"/>
      <c r="Q467" s="2372"/>
      <c r="R467" s="2372"/>
      <c r="S467" s="2372"/>
      <c r="T467" s="2372"/>
      <c r="U467" s="2372"/>
      <c r="V467" s="2372"/>
      <c r="W467" s="2372"/>
      <c r="X467" s="2372"/>
      <c r="Y467" s="2372"/>
      <c r="Z467" s="2372"/>
      <c r="AA467" s="2372"/>
      <c r="AB467" s="2372"/>
      <c r="AC467" s="2372"/>
      <c r="AD467" s="2372"/>
      <c r="AE467" s="2372"/>
      <c r="AF467" s="2372"/>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F468" s="2372"/>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2"/>
      <c r="G469" s="2372"/>
      <c r="H469" s="2372"/>
      <c r="I469" s="2372"/>
      <c r="J469" s="2372"/>
      <c r="K469" s="2372"/>
      <c r="L469" s="2372"/>
      <c r="M469" s="2372"/>
      <c r="N469" s="2372"/>
      <c r="O469" s="2372"/>
      <c r="P469" s="2372"/>
      <c r="Q469" s="2372"/>
      <c r="R469" s="2372"/>
      <c r="S469" s="2372"/>
      <c r="T469" s="2372"/>
      <c r="U469" s="2372"/>
      <c r="V469" s="2372"/>
      <c r="W469" s="2372"/>
      <c r="X469" s="2372"/>
      <c r="Y469" s="2372"/>
      <c r="Z469" s="2372"/>
      <c r="AA469" s="2372"/>
      <c r="AB469" s="2372"/>
      <c r="AC469" s="2372"/>
      <c r="AD469" s="2372"/>
      <c r="AE469" s="2372"/>
      <c r="AF469" s="2372"/>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4" t="s">
        <v>135</v>
      </c>
      <c r="D470" s="1662"/>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7" t="s">
        <v>354</v>
      </c>
      <c r="AG470" s="2367"/>
      <c r="AH470" s="2367"/>
      <c r="AI470" s="2367"/>
      <c r="AJ470" s="2367"/>
      <c r="AK470" s="2367"/>
      <c r="AL470" s="2368"/>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4">
        <f>IF(AS359=0,AS357,AS359)</f>
        <v>10</v>
      </c>
      <c r="AL476" s="2325"/>
      <c r="AM476" s="232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2" t="s">
        <v>1359</v>
      </c>
      <c r="AF479" s="2402"/>
      <c r="AG479" s="2402"/>
      <c r="AH479" s="2402"/>
      <c r="AI479" s="2402"/>
      <c r="AJ479" s="2402"/>
      <c r="AK479" s="2402"/>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00" t="s">
        <v>135</v>
      </c>
      <c r="D485" s="2301"/>
      <c r="E485" s="1203" t="s">
        <v>211</v>
      </c>
      <c r="F485" s="2331" t="s">
        <v>1055</v>
      </c>
      <c r="G485" s="2331"/>
      <c r="H485" s="2331"/>
      <c r="I485" s="2331"/>
      <c r="J485" s="2331"/>
      <c r="K485" s="2331"/>
      <c r="L485" s="2331"/>
      <c r="M485" s="2331"/>
      <c r="N485" s="2331"/>
      <c r="O485" s="2331"/>
      <c r="P485" s="2331"/>
      <c r="Q485" s="2331"/>
      <c r="R485" s="2331"/>
      <c r="S485" s="2331"/>
      <c r="T485" s="2331"/>
      <c r="U485" s="2331"/>
      <c r="V485" s="2331"/>
      <c r="W485" s="2331"/>
      <c r="X485" s="2331"/>
      <c r="Y485" s="2331"/>
      <c r="Z485" s="2331"/>
      <c r="AA485" s="2331"/>
      <c r="AB485" s="2331"/>
      <c r="AC485" s="2331"/>
      <c r="AD485" s="2331"/>
      <c r="AE485" s="2331"/>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32"/>
      <c r="G486" s="2332"/>
      <c r="H486" s="2332"/>
      <c r="I486" s="2332"/>
      <c r="J486" s="2332"/>
      <c r="K486" s="2332"/>
      <c r="L486" s="2332"/>
      <c r="M486" s="2332"/>
      <c r="N486" s="2332"/>
      <c r="O486" s="2332"/>
      <c r="P486" s="2332"/>
      <c r="Q486" s="2332"/>
      <c r="R486" s="2332"/>
      <c r="S486" s="2332"/>
      <c r="T486" s="2332"/>
      <c r="U486" s="2332"/>
      <c r="V486" s="2332"/>
      <c r="W486" s="2332"/>
      <c r="X486" s="2332"/>
      <c r="Y486" s="2332"/>
      <c r="Z486" s="2332"/>
      <c r="AA486" s="2332"/>
      <c r="AB486" s="2332"/>
      <c r="AC486" s="2332"/>
      <c r="AD486" s="2332"/>
      <c r="AE486" s="2332"/>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5" t="s">
        <v>135</v>
      </c>
      <c r="G487" s="2305"/>
      <c r="H487" s="2305"/>
      <c r="I487" s="2305"/>
      <c r="J487" s="2305"/>
      <c r="K487" s="2305"/>
      <c r="L487" s="2305"/>
      <c r="M487" s="2305"/>
      <c r="N487" s="2305"/>
      <c r="O487" s="2305"/>
      <c r="P487" s="2305"/>
      <c r="Q487" s="2305"/>
      <c r="R487" s="2305"/>
      <c r="S487" s="2305"/>
      <c r="T487" s="2305"/>
      <c r="U487" s="2305"/>
      <c r="V487" s="2305"/>
      <c r="W487" s="2305"/>
      <c r="X487" s="2305"/>
      <c r="Y487" s="2305"/>
      <c r="Z487" s="2305"/>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2" t="s">
        <v>119</v>
      </c>
      <c r="D489" s="2363"/>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02" t="s">
        <v>135</v>
      </c>
      <c r="W492" s="2302"/>
      <c r="X492" s="2302"/>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02" t="s">
        <v>135</v>
      </c>
      <c r="W494" s="2302"/>
      <c r="X494" s="2302"/>
      <c r="Y494" s="867"/>
      <c r="Z494" s="867"/>
      <c r="AA494" s="867"/>
      <c r="AB494" s="867"/>
      <c r="AC494" s="867"/>
      <c r="AD494" s="943"/>
      <c r="AE494" s="943"/>
      <c r="AF494" s="943"/>
      <c r="AG494" s="175">
        <f>IF(AND($C$489="Yes",$V$492="N/A", $V$499="N/A",$V$503="N/A",$V$505="N/A"),(VLOOKUP(V494,$AO$468:$AP$470,2,FALSE)),0)</f>
        <v>0</v>
      </c>
      <c r="AH494" s="1304"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02" t="s">
        <v>135</v>
      </c>
      <c r="W499" s="2302"/>
      <c r="X499" s="2302"/>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2"/>
      <c r="E502" s="2082"/>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02" t="s">
        <v>135</v>
      </c>
      <c r="W503" s="2302"/>
      <c r="X503" s="2302"/>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02" t="s">
        <v>135</v>
      </c>
      <c r="W505" s="2302"/>
      <c r="X505" s="2302"/>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8" t="s">
        <v>719</v>
      </c>
      <c r="AV506" s="2569"/>
      <c r="AW506" s="2569"/>
      <c r="AX506" s="2569"/>
      <c r="AY506" s="2569"/>
      <c r="AZ506" s="2569"/>
      <c r="BA506" s="2569"/>
      <c r="BB506" s="205"/>
      <c r="BC506" s="205"/>
      <c r="BE506" s="46"/>
      <c r="BF506" s="46"/>
      <c r="BG506" s="46"/>
      <c r="BH506" s="46"/>
      <c r="BI506" s="46"/>
      <c r="BJ506" s="2494" t="s">
        <v>35</v>
      </c>
      <c r="BK506" s="2495"/>
      <c r="BL506" s="2495"/>
      <c r="BM506" s="2495"/>
      <c r="BN506" s="2495"/>
      <c r="BO506" s="2495"/>
      <c r="BP506" s="249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8"/>
      <c r="AV507" s="2569"/>
      <c r="AW507" s="2569"/>
      <c r="AX507" s="2569"/>
      <c r="AY507" s="2569"/>
      <c r="AZ507" s="2569"/>
      <c r="BA507" s="2569"/>
      <c r="BB507" s="205"/>
      <c r="BC507" s="205"/>
      <c r="BE507" s="46"/>
      <c r="BF507" s="46"/>
      <c r="BG507" s="46"/>
      <c r="BH507" s="46"/>
      <c r="BI507" s="46"/>
      <c r="BJ507" s="2494"/>
      <c r="BK507" s="2495"/>
      <c r="BL507" s="2495"/>
      <c r="BM507" s="2495"/>
      <c r="BN507" s="2495"/>
      <c r="BO507" s="2495"/>
      <c r="BP507" s="2495"/>
      <c r="BQ507" s="205"/>
      <c r="BR507" s="46"/>
    </row>
    <row r="508" spans="1:147" s="16" customFormat="1" ht="12.75" hidden="1" customHeight="1">
      <c r="A508" s="195"/>
      <c r="B508" s="46"/>
      <c r="C508" s="2300" t="s">
        <v>135</v>
      </c>
      <c r="D508" s="2301"/>
      <c r="E508" s="1190" t="s">
        <v>211</v>
      </c>
      <c r="F508" s="2331" t="s">
        <v>1055</v>
      </c>
      <c r="G508" s="2331"/>
      <c r="H508" s="2331"/>
      <c r="I508" s="2331"/>
      <c r="J508" s="2331"/>
      <c r="K508" s="2331"/>
      <c r="L508" s="2331"/>
      <c r="M508" s="2331"/>
      <c r="N508" s="2331"/>
      <c r="O508" s="2331"/>
      <c r="P508" s="2331"/>
      <c r="Q508" s="2331"/>
      <c r="R508" s="2331"/>
      <c r="S508" s="2331"/>
      <c r="T508" s="2331"/>
      <c r="U508" s="2331"/>
      <c r="V508" s="2331"/>
      <c r="W508" s="2331"/>
      <c r="X508" s="2331"/>
      <c r="Y508" s="2331"/>
      <c r="Z508" s="2331"/>
      <c r="AA508" s="2331"/>
      <c r="AB508" s="2331"/>
      <c r="AC508" s="2331"/>
      <c r="AD508" s="2331"/>
      <c r="AE508" s="2331"/>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2"/>
      <c r="G509" s="2332"/>
      <c r="H509" s="2332"/>
      <c r="I509" s="2332"/>
      <c r="J509" s="2332"/>
      <c r="K509" s="2332"/>
      <c r="L509" s="2332"/>
      <c r="M509" s="2332"/>
      <c r="N509" s="2332"/>
      <c r="O509" s="2332"/>
      <c r="P509" s="2332"/>
      <c r="Q509" s="2332"/>
      <c r="R509" s="2332"/>
      <c r="S509" s="2332"/>
      <c r="T509" s="2332"/>
      <c r="U509" s="2332"/>
      <c r="V509" s="2332"/>
      <c r="W509" s="2332"/>
      <c r="X509" s="2332"/>
      <c r="Y509" s="2332"/>
      <c r="Z509" s="2332"/>
      <c r="AA509" s="2332"/>
      <c r="AB509" s="2332"/>
      <c r="AC509" s="2332"/>
      <c r="AD509" s="2332"/>
      <c r="AE509" s="2332"/>
      <c r="AF509" s="162"/>
      <c r="AG509" s="27"/>
      <c r="AH509" s="27"/>
      <c r="AI509" s="27"/>
      <c r="AJ509" s="27"/>
      <c r="AK509" s="1144"/>
      <c r="AL509" s="162"/>
      <c r="AM509" s="46"/>
      <c r="AN509" s="1084"/>
      <c r="AO509" s="132"/>
      <c r="AP509" s="2537" t="s">
        <v>1636</v>
      </c>
      <c r="AQ509" s="2538"/>
      <c r="AR509" s="2539"/>
      <c r="AS509" s="951">
        <v>80</v>
      </c>
      <c r="AT509" s="46">
        <v>0</v>
      </c>
      <c r="AU509" s="243">
        <v>10</v>
      </c>
      <c r="AV509" s="243">
        <v>25</v>
      </c>
      <c r="AW509" s="243">
        <v>37.5</v>
      </c>
      <c r="AX509" s="243">
        <v>35</v>
      </c>
      <c r="AY509" s="243">
        <v>37.5</v>
      </c>
      <c r="AZ509" s="243">
        <v>50</v>
      </c>
      <c r="BA509" s="243">
        <v>50</v>
      </c>
      <c r="BB509" s="65"/>
      <c r="BC509" s="65"/>
      <c r="BE509" s="2537" t="s">
        <v>1636</v>
      </c>
      <c r="BF509" s="2538"/>
      <c r="BG509" s="253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9" t="s">
        <v>135</v>
      </c>
      <c r="G510" s="2329"/>
      <c r="H510" s="2329"/>
      <c r="I510" s="2329"/>
      <c r="J510" s="2329"/>
      <c r="K510" s="2329"/>
      <c r="L510" s="2329"/>
      <c r="M510" s="2329"/>
      <c r="N510" s="2329"/>
      <c r="O510" s="2329"/>
      <c r="P510" s="2329"/>
      <c r="Q510" s="2329"/>
      <c r="R510" s="2329"/>
      <c r="S510" s="2329"/>
      <c r="T510" s="2329"/>
      <c r="U510" s="2329"/>
      <c r="V510" s="2329"/>
      <c r="W510" s="2329"/>
      <c r="X510" s="2329"/>
      <c r="Y510" s="2329"/>
      <c r="Z510" s="2329"/>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5"/>
      <c r="AQ510" s="2356"/>
      <c r="AR510" s="2357"/>
      <c r="AS510" s="951">
        <v>75</v>
      </c>
      <c r="AT510" s="46">
        <v>0</v>
      </c>
      <c r="AU510" s="243">
        <v>10</v>
      </c>
      <c r="AV510" s="243">
        <v>25</v>
      </c>
      <c r="AW510" s="243">
        <v>37.5</v>
      </c>
      <c r="AX510" s="243">
        <v>35</v>
      </c>
      <c r="AY510" s="243">
        <v>37.5</v>
      </c>
      <c r="AZ510" s="243">
        <v>50</v>
      </c>
      <c r="BA510" s="243">
        <v>50</v>
      </c>
      <c r="BB510" s="65"/>
      <c r="BC510" s="65"/>
      <c r="BE510" s="2355"/>
      <c r="BF510" s="2356"/>
      <c r="BG510" s="235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5"/>
      <c r="AQ511" s="2356"/>
      <c r="AR511" s="2357"/>
      <c r="AS511" s="951">
        <v>70</v>
      </c>
      <c r="AT511" s="46">
        <v>0</v>
      </c>
      <c r="AU511" s="243">
        <v>10</v>
      </c>
      <c r="AV511" s="243">
        <v>25</v>
      </c>
      <c r="AW511" s="243">
        <v>37.5</v>
      </c>
      <c r="AX511" s="243">
        <v>35</v>
      </c>
      <c r="AY511" s="243">
        <v>37.5</v>
      </c>
      <c r="AZ511" s="243">
        <v>50</v>
      </c>
      <c r="BA511" s="243">
        <v>50</v>
      </c>
      <c r="BB511" s="65"/>
      <c r="BC511" s="65"/>
      <c r="BE511" s="2355"/>
      <c r="BF511" s="2356"/>
      <c r="BG511" s="235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0" t="s">
        <v>135</v>
      </c>
      <c r="D512" s="2301"/>
      <c r="E512" s="1190" t="s">
        <v>335</v>
      </c>
      <c r="F512" s="2364" t="s">
        <v>1253</v>
      </c>
      <c r="G512" s="2364"/>
      <c r="H512" s="2364"/>
      <c r="I512" s="2364"/>
      <c r="J512" s="2364"/>
      <c r="K512" s="2364"/>
      <c r="L512" s="2364"/>
      <c r="M512" s="2364"/>
      <c r="N512" s="2364"/>
      <c r="O512" s="2364"/>
      <c r="P512" s="2364"/>
      <c r="Q512" s="2364"/>
      <c r="R512" s="2364"/>
      <c r="S512" s="2364"/>
      <c r="T512" s="2364"/>
      <c r="U512" s="2364"/>
      <c r="V512" s="2364"/>
      <c r="W512" s="2364"/>
      <c r="X512" s="2364"/>
      <c r="Y512" s="2364"/>
      <c r="Z512" s="2364"/>
      <c r="AA512" s="2364"/>
      <c r="AB512" s="2364"/>
      <c r="AC512" s="2364"/>
      <c r="AD512" s="2364"/>
      <c r="AE512" s="2364"/>
      <c r="AF512" s="1136"/>
      <c r="AG512" s="1180"/>
      <c r="AH512" s="1180"/>
      <c r="AI512" s="1180"/>
      <c r="AJ512" s="1180"/>
      <c r="AK512" s="1164"/>
      <c r="AL512" s="162"/>
      <c r="AM512" s="46"/>
      <c r="AN512" s="1084"/>
      <c r="AO512" s="132"/>
      <c r="AP512" s="2355"/>
      <c r="AQ512" s="2356"/>
      <c r="AR512" s="2357"/>
      <c r="AS512" s="951">
        <v>65</v>
      </c>
      <c r="AT512" s="46">
        <v>0</v>
      </c>
      <c r="AU512" s="243">
        <v>10</v>
      </c>
      <c r="AV512" s="243">
        <v>25</v>
      </c>
      <c r="AW512" s="243">
        <v>37.5</v>
      </c>
      <c r="AX512" s="243">
        <v>35</v>
      </c>
      <c r="AY512" s="243">
        <v>37.5</v>
      </c>
      <c r="AZ512" s="243">
        <v>50</v>
      </c>
      <c r="BA512" s="243">
        <v>50</v>
      </c>
      <c r="BB512" s="65"/>
      <c r="BC512" s="65"/>
      <c r="BE512" s="2355"/>
      <c r="BF512" s="2356"/>
      <c r="BG512" s="235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5"/>
      <c r="G513" s="2365"/>
      <c r="H513" s="2365"/>
      <c r="I513" s="2365"/>
      <c r="J513" s="2365"/>
      <c r="K513" s="2365"/>
      <c r="L513" s="2365"/>
      <c r="M513" s="2365"/>
      <c r="N513" s="2365"/>
      <c r="O513" s="2365"/>
      <c r="P513" s="2365"/>
      <c r="Q513" s="2365"/>
      <c r="R513" s="2365"/>
      <c r="S513" s="2365"/>
      <c r="T513" s="2365"/>
      <c r="U513" s="2365"/>
      <c r="V513" s="2365"/>
      <c r="W513" s="2365"/>
      <c r="X513" s="2365"/>
      <c r="Y513" s="2365"/>
      <c r="Z513" s="2365"/>
      <c r="AA513" s="2365"/>
      <c r="AB513" s="2365"/>
      <c r="AC513" s="2365"/>
      <c r="AD513" s="2365"/>
      <c r="AE513" s="2365"/>
      <c r="AF513" s="162"/>
      <c r="AG513" s="27"/>
      <c r="AH513" s="27"/>
      <c r="AI513" s="27"/>
      <c r="AJ513" s="27"/>
      <c r="AK513" s="1144"/>
      <c r="AL513" s="162"/>
      <c r="AM513" s="46"/>
      <c r="AN513" s="1084"/>
      <c r="AO513" s="132"/>
      <c r="AP513" s="2355"/>
      <c r="AQ513" s="2356"/>
      <c r="AR513" s="2357"/>
      <c r="AS513" s="951">
        <v>60</v>
      </c>
      <c r="AT513" s="46">
        <v>0</v>
      </c>
      <c r="AU513" s="243">
        <v>10</v>
      </c>
      <c r="AV513" s="243">
        <v>25</v>
      </c>
      <c r="AW513" s="243">
        <v>37.5</v>
      </c>
      <c r="AX513" s="243">
        <v>35</v>
      </c>
      <c r="AY513" s="243">
        <v>37.5</v>
      </c>
      <c r="AZ513" s="243">
        <v>50</v>
      </c>
      <c r="BA513" s="243">
        <v>50</v>
      </c>
      <c r="BB513" s="65"/>
      <c r="BC513" s="65"/>
      <c r="BE513" s="2355"/>
      <c r="BF513" s="2356"/>
      <c r="BG513" s="235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5"/>
      <c r="AQ514" s="2356"/>
      <c r="AR514" s="2357"/>
      <c r="AS514" s="951">
        <v>55</v>
      </c>
      <c r="AT514" s="46">
        <v>0</v>
      </c>
      <c r="AU514" s="243">
        <v>10</v>
      </c>
      <c r="AV514" s="243">
        <v>25</v>
      </c>
      <c r="AW514" s="243">
        <v>37.5</v>
      </c>
      <c r="AX514" s="243">
        <v>35</v>
      </c>
      <c r="AY514" s="243">
        <v>37.5</v>
      </c>
      <c r="AZ514" s="243">
        <v>50</v>
      </c>
      <c r="BA514" s="243">
        <v>50</v>
      </c>
      <c r="BE514" s="2355"/>
      <c r="BF514" s="2356"/>
      <c r="BG514" s="235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0" t="s">
        <v>135</v>
      </c>
      <c r="G515" s="2330"/>
      <c r="H515" s="2330"/>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5"/>
      <c r="AQ515" s="2356"/>
      <c r="AR515" s="2357"/>
      <c r="AS515" s="242">
        <v>50</v>
      </c>
      <c r="AT515" s="46">
        <v>0</v>
      </c>
      <c r="AU515" s="243">
        <v>10</v>
      </c>
      <c r="AV515" s="243">
        <v>25</v>
      </c>
      <c r="AW515" s="243">
        <v>37.5</v>
      </c>
      <c r="AX515" s="243">
        <v>35</v>
      </c>
      <c r="AY515" s="243">
        <v>37.5</v>
      </c>
      <c r="AZ515" s="243">
        <v>50</v>
      </c>
      <c r="BA515" s="243">
        <v>50</v>
      </c>
      <c r="BE515" s="2355"/>
      <c r="BF515" s="2356"/>
      <c r="BG515" s="235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5"/>
      <c r="AQ516" s="2356"/>
      <c r="AR516" s="2357"/>
      <c r="AS516" s="242">
        <v>45</v>
      </c>
      <c r="AT516" s="46">
        <v>0</v>
      </c>
      <c r="AU516" s="243">
        <v>10</v>
      </c>
      <c r="AV516" s="243">
        <v>22.5</v>
      </c>
      <c r="AW516" s="243">
        <v>33.799999999999997</v>
      </c>
      <c r="AX516" s="243">
        <v>35</v>
      </c>
      <c r="AY516" s="243">
        <v>37.5</v>
      </c>
      <c r="AZ516" s="243">
        <v>50</v>
      </c>
      <c r="BA516" s="243">
        <v>50</v>
      </c>
      <c r="BE516" s="2355"/>
      <c r="BF516" s="2356"/>
      <c r="BG516" s="235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0" t="s">
        <v>135</v>
      </c>
      <c r="D517" s="2301"/>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5"/>
      <c r="AQ517" s="2356"/>
      <c r="AR517" s="2357"/>
      <c r="AS517" s="242">
        <v>40</v>
      </c>
      <c r="AT517" s="46">
        <v>0</v>
      </c>
      <c r="AU517" s="243">
        <v>10</v>
      </c>
      <c r="AV517" s="243">
        <v>20</v>
      </c>
      <c r="AW517" s="243">
        <v>30</v>
      </c>
      <c r="AX517" s="243">
        <v>35</v>
      </c>
      <c r="AY517" s="243">
        <v>37.5</v>
      </c>
      <c r="AZ517" s="243">
        <v>50</v>
      </c>
      <c r="BA517" s="243">
        <v>50</v>
      </c>
      <c r="BE517" s="2355"/>
      <c r="BF517" s="2356"/>
      <c r="BG517" s="235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5"/>
      <c r="AQ518" s="2356"/>
      <c r="AR518" s="2357"/>
      <c r="AS518" s="242">
        <v>35</v>
      </c>
      <c r="AT518" s="46">
        <v>0</v>
      </c>
      <c r="AU518" s="243">
        <v>8.8000000000000007</v>
      </c>
      <c r="AV518" s="243">
        <v>17.5</v>
      </c>
      <c r="AW518" s="243">
        <v>26.3</v>
      </c>
      <c r="AX518" s="243">
        <v>35</v>
      </c>
      <c r="AY518" s="243">
        <v>37.5</v>
      </c>
      <c r="AZ518" s="243">
        <v>50</v>
      </c>
      <c r="BA518" s="243">
        <v>50</v>
      </c>
      <c r="BE518" s="2355"/>
      <c r="BF518" s="2356"/>
      <c r="BG518" s="235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4"/>
      <c r="D519" s="2082"/>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5"/>
      <c r="AQ519" s="2356"/>
      <c r="AR519" s="2357"/>
      <c r="AS519" s="242">
        <v>30</v>
      </c>
      <c r="AT519" s="46">
        <v>0</v>
      </c>
      <c r="AU519" s="243">
        <v>7.5</v>
      </c>
      <c r="AV519" s="243">
        <v>15</v>
      </c>
      <c r="AW519" s="243">
        <v>22.5</v>
      </c>
      <c r="AX519" s="243">
        <v>30</v>
      </c>
      <c r="AY519" s="243">
        <v>37.5</v>
      </c>
      <c r="AZ519" s="243">
        <v>45</v>
      </c>
      <c r="BA519" s="243">
        <v>50</v>
      </c>
      <c r="BE519" s="2355"/>
      <c r="BF519" s="2356"/>
      <c r="BG519" s="235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0" t="s">
        <v>135</v>
      </c>
      <c r="H520" s="2570"/>
      <c r="I520" s="2570"/>
      <c r="J520" s="2570"/>
      <c r="K520" s="2570"/>
      <c r="L520" s="2570"/>
      <c r="M520" s="2570"/>
      <c r="N520" s="2570"/>
      <c r="O520" s="2570"/>
      <c r="P520" s="2570"/>
      <c r="Q520" s="2570"/>
      <c r="R520" s="2570"/>
      <c r="S520" s="2570"/>
      <c r="T520" s="2570"/>
      <c r="U520" s="2570"/>
      <c r="V520" s="2570"/>
      <c r="W520" s="2570"/>
      <c r="X520" s="2570"/>
      <c r="Y520" s="2570"/>
      <c r="Z520" s="2570"/>
      <c r="AA520" s="2570"/>
      <c r="AB520" s="2570"/>
      <c r="AC520" s="2570"/>
      <c r="AD520" s="2570"/>
      <c r="AE520" s="2570"/>
      <c r="AF520" s="2570"/>
      <c r="AG520" s="162"/>
      <c r="AH520" s="162"/>
      <c r="AI520" s="162"/>
      <c r="AJ520" s="27"/>
      <c r="AK520" s="1144"/>
      <c r="AL520" s="162"/>
      <c r="AM520" s="46"/>
      <c r="AN520" s="1084"/>
      <c r="AP520" s="2355"/>
      <c r="AQ520" s="2356"/>
      <c r="AR520" s="2357"/>
      <c r="AS520" s="242">
        <v>25</v>
      </c>
      <c r="AT520" s="46">
        <v>0</v>
      </c>
      <c r="AU520" s="243">
        <v>6.3</v>
      </c>
      <c r="AV520" s="243">
        <v>12.5</v>
      </c>
      <c r="AW520" s="243">
        <v>18.8</v>
      </c>
      <c r="AX520" s="243">
        <v>25</v>
      </c>
      <c r="AY520" s="243">
        <v>31.3</v>
      </c>
      <c r="AZ520" s="243">
        <v>37.5</v>
      </c>
      <c r="BA520" s="243">
        <v>50</v>
      </c>
      <c r="BE520" s="2355"/>
      <c r="BF520" s="2356"/>
      <c r="BG520" s="235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5"/>
      <c r="AQ521" s="2356"/>
      <c r="AR521" s="2357"/>
      <c r="AS521" s="242">
        <v>20</v>
      </c>
      <c r="AT521" s="46">
        <v>0</v>
      </c>
      <c r="AU521" s="243">
        <v>5</v>
      </c>
      <c r="AV521" s="243">
        <v>10</v>
      </c>
      <c r="AW521" s="243">
        <v>15</v>
      </c>
      <c r="AX521" s="243">
        <v>20</v>
      </c>
      <c r="AY521" s="243">
        <v>25</v>
      </c>
      <c r="AZ521" s="243">
        <v>30</v>
      </c>
      <c r="BA521" s="243">
        <v>40</v>
      </c>
      <c r="BE521" s="2355"/>
      <c r="BF521" s="2356"/>
      <c r="BG521" s="235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1" t="s">
        <v>135</v>
      </c>
      <c r="D522" s="2572"/>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5"/>
      <c r="AQ522" s="2356"/>
      <c r="AR522" s="2357"/>
      <c r="AS522" s="242">
        <v>15</v>
      </c>
      <c r="AT522" s="46">
        <v>0</v>
      </c>
      <c r="AU522" s="243">
        <v>3.8</v>
      </c>
      <c r="AV522" s="243">
        <v>7.5</v>
      </c>
      <c r="AW522" s="243">
        <v>11.3</v>
      </c>
      <c r="AX522" s="243">
        <v>15</v>
      </c>
      <c r="AY522" s="243">
        <v>18.8</v>
      </c>
      <c r="AZ522" s="243">
        <v>22.5</v>
      </c>
      <c r="BA522" s="243">
        <v>30</v>
      </c>
      <c r="BE522" s="2355"/>
      <c r="BF522" s="2356"/>
      <c r="BG522" s="235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8"/>
      <c r="AQ523" s="2359"/>
      <c r="AR523" s="2360"/>
      <c r="AS523" s="242">
        <v>10</v>
      </c>
      <c r="AT523" s="46">
        <v>0</v>
      </c>
      <c r="AU523" s="243">
        <v>2.5</v>
      </c>
      <c r="AV523" s="243">
        <v>5</v>
      </c>
      <c r="AW523" s="243">
        <v>7.5</v>
      </c>
      <c r="AX523" s="243">
        <v>10</v>
      </c>
      <c r="AY523" s="243">
        <v>12.5</v>
      </c>
      <c r="AZ523" s="243">
        <v>15</v>
      </c>
      <c r="BA523" s="243">
        <v>20</v>
      </c>
      <c r="BE523" s="2358"/>
      <c r="BF523" s="2359"/>
      <c r="BG523" s="236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1" t="s">
        <v>135</v>
      </c>
      <c r="D526" s="2572"/>
      <c r="E526" s="162"/>
      <c r="F526" s="767" t="s">
        <v>952</v>
      </c>
      <c r="G526" s="2337" t="s">
        <v>1066</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5">
        <f>BJ530</f>
        <v>67</v>
      </c>
      <c r="BE526" s="2565"/>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73"/>
      <c r="H527" s="2573"/>
      <c r="I527" s="2573"/>
      <c r="J527" s="2573"/>
      <c r="K527" s="2573"/>
      <c r="L527" s="2573"/>
      <c r="M527" s="2573"/>
      <c r="N527" s="2573"/>
      <c r="O527" s="2573"/>
      <c r="P527" s="2573"/>
      <c r="Q527" s="2573"/>
      <c r="R527" s="2573"/>
      <c r="S527" s="2573"/>
      <c r="T527" s="2573"/>
      <c r="U527" s="2573"/>
      <c r="V527" s="2573"/>
      <c r="W527" s="2573"/>
      <c r="X527" s="2573"/>
      <c r="Y527" s="2573"/>
      <c r="Z527" s="2573"/>
      <c r="AA527" s="2573"/>
      <c r="AB527" s="2573"/>
      <c r="AC527" s="2573"/>
      <c r="AD527" s="2573"/>
      <c r="AE527" s="2573"/>
      <c r="AF527" s="2573"/>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5">
        <f>SUM(E583:J591)</f>
        <v>67</v>
      </c>
      <c r="BE527" s="256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7">
        <v>0</v>
      </c>
      <c r="BK528" s="2558"/>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7">
        <f>Application!AG431</f>
        <v>0</v>
      </c>
      <c r="BK529" s="2558"/>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4" t="s">
        <v>135</v>
      </c>
      <c r="D530" s="1662"/>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7">
        <f>Application!AG433</f>
        <v>67</v>
      </c>
      <c r="BK530" s="2558"/>
      <c r="BM530" s="2415"/>
      <c r="BN530" s="2416"/>
      <c r="BO530" s="2415"/>
      <c r="BP530" s="2416"/>
      <c r="BQ530" s="2430"/>
      <c r="BR530" s="2432"/>
      <c r="BS530" s="2430"/>
      <c r="BT530" s="2432"/>
      <c r="BU530" s="2415">
        <f>IF(T610&gt;0,1,0)</f>
        <v>1</v>
      </c>
      <c r="BV530" s="2416"/>
      <c r="BW530" s="2415">
        <f>IF(Y610&gt;=0.1,1,0)</f>
        <v>1</v>
      </c>
      <c r="BX530" s="2416"/>
      <c r="BY530" s="2430"/>
      <c r="BZ530" s="2432"/>
      <c r="CA530" s="2430"/>
      <c r="CB530" s="2432"/>
      <c r="CC530" s="2415"/>
      <c r="CD530" s="2416"/>
      <c r="CE530" s="2415"/>
      <c r="CF530" s="2416"/>
      <c r="CG530" s="16"/>
      <c r="CH530" s="16"/>
      <c r="CI530" s="16"/>
      <c r="CJ530" s="16"/>
    </row>
    <row r="531" spans="1:101" s="46" customFormat="1" ht="12.75" hidden="1" customHeight="1">
      <c r="A531" s="28"/>
      <c r="C531" s="1198"/>
      <c r="D531" s="153"/>
      <c r="E531" s="225"/>
      <c r="F531" s="1976" t="s">
        <v>135</v>
      </c>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27"/>
      <c r="AH531" s="27"/>
      <c r="AI531" s="27"/>
      <c r="AJ531" s="27"/>
      <c r="AK531" s="1144"/>
      <c r="AL531" s="162"/>
      <c r="AN531" s="439"/>
      <c r="BM531" s="2415"/>
      <c r="BN531" s="2416"/>
      <c r="BO531" s="2415"/>
      <c r="BP531" s="2416"/>
      <c r="BQ531" s="2430"/>
      <c r="BR531" s="2432"/>
      <c r="BS531" s="2430"/>
      <c r="BT531" s="2432"/>
      <c r="BU531" s="2415"/>
      <c r="BV531" s="2416"/>
      <c r="BW531" s="2415"/>
      <c r="BX531" s="2416"/>
      <c r="BY531" s="2466">
        <f>IF(T611&gt;0,1,0)</f>
        <v>1</v>
      </c>
      <c r="BZ531" s="2468"/>
      <c r="CA531" s="2466">
        <f>IF(Y611&gt;=0.1,1,0)</f>
        <v>1</v>
      </c>
      <c r="CB531" s="2468"/>
      <c r="CC531" s="2415"/>
      <c r="CD531" s="2416"/>
      <c r="CE531" s="2415"/>
      <c r="CF531" s="2416"/>
      <c r="CG531" s="16"/>
      <c r="CH531" s="16"/>
      <c r="CI531" s="16"/>
      <c r="CJ531" s="16"/>
      <c r="CW531" s="16"/>
    </row>
    <row r="532" spans="1:101" s="46" customFormat="1" ht="12.75" hidden="1" customHeight="1">
      <c r="A532" s="28"/>
      <c r="C532" s="1199"/>
      <c r="D532" s="1154"/>
      <c r="E532" s="1174"/>
      <c r="F532" s="2361"/>
      <c r="G532" s="2361"/>
      <c r="H532" s="2361"/>
      <c r="I532" s="2361"/>
      <c r="J532" s="2361"/>
      <c r="K532" s="2361"/>
      <c r="L532" s="2361"/>
      <c r="M532" s="2361"/>
      <c r="N532" s="2361"/>
      <c r="O532" s="2361"/>
      <c r="P532" s="2361"/>
      <c r="Q532" s="2361"/>
      <c r="R532" s="2361"/>
      <c r="S532" s="2361"/>
      <c r="T532" s="2361"/>
      <c r="U532" s="2361"/>
      <c r="V532" s="2361"/>
      <c r="W532" s="2361"/>
      <c r="X532" s="2361"/>
      <c r="Y532" s="2361"/>
      <c r="Z532" s="2361"/>
      <c r="AA532" s="2361"/>
      <c r="AB532" s="2361"/>
      <c r="AC532" s="2361"/>
      <c r="AD532" s="2361"/>
      <c r="AE532" s="2361"/>
      <c r="AF532" s="2361"/>
      <c r="AG532" s="1176"/>
      <c r="AH532" s="1176"/>
      <c r="AI532" s="1176"/>
      <c r="AJ532" s="1176"/>
      <c r="AK532" s="1155"/>
      <c r="AL532" s="162"/>
      <c r="AN532" s="439"/>
      <c r="BM532" s="2415"/>
      <c r="BN532" s="2416"/>
      <c r="BO532" s="2415"/>
      <c r="BP532" s="2416"/>
      <c r="BQ532" s="2430"/>
      <c r="BR532" s="2432"/>
      <c r="BS532" s="2430"/>
      <c r="BT532" s="2432"/>
      <c r="BU532" s="2415"/>
      <c r="BV532" s="2416"/>
      <c r="BW532" s="2415"/>
      <c r="BX532" s="2416"/>
      <c r="BY532" s="2430"/>
      <c r="BZ532" s="2432"/>
      <c r="CA532" s="2430"/>
      <c r="CB532" s="2432"/>
      <c r="CC532" s="2415">
        <f>IF(T612&gt;0,1,0)</f>
        <v>0</v>
      </c>
      <c r="CD532" s="2416"/>
      <c r="CE532" s="2415">
        <f>IF(Y612&gt;=0.1,1,0)</f>
        <v>0</v>
      </c>
      <c r="CF532" s="2416"/>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5">
        <f>SUM(BM528:BN532)</f>
        <v>1</v>
      </c>
      <c r="BN533" s="2416"/>
      <c r="BO533" s="2415">
        <f>SUM(BO528:BP532)</f>
        <v>1</v>
      </c>
      <c r="BP533" s="2416"/>
      <c r="BQ533" s="2415">
        <f>SUM(BQ528:BR532)</f>
        <v>1</v>
      </c>
      <c r="BR533" s="2416"/>
      <c r="BS533" s="2415">
        <f>SUM(BS528:BT532)</f>
        <v>1</v>
      </c>
      <c r="BT533" s="2416"/>
      <c r="BU533" s="2415">
        <f>SUM(BU528:BV532)</f>
        <v>1</v>
      </c>
      <c r="BV533" s="2416"/>
      <c r="BW533" s="2415">
        <f>SUM(BW528:BX532)</f>
        <v>1</v>
      </c>
      <c r="BX533" s="2416"/>
      <c r="BY533" s="2415">
        <f>SUM(BY528:BZ532)</f>
        <v>1</v>
      </c>
      <c r="BZ533" s="2416"/>
      <c r="CA533" s="2415">
        <f>SUM(CA528:CB532)</f>
        <v>1</v>
      </c>
      <c r="CB533" s="2416"/>
      <c r="CC533" s="2415">
        <f>SUM(CC528:CD532)</f>
        <v>0</v>
      </c>
      <c r="CD533" s="2416"/>
      <c r="CE533" s="2415">
        <f>SUM(CE528:CF532)</f>
        <v>0</v>
      </c>
      <c r="CF533" s="2416"/>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2" t="s">
        <v>501</v>
      </c>
      <c r="AQ534" s="2563"/>
      <c r="AR534" s="2563"/>
      <c r="AS534" s="2563"/>
      <c r="AT534" s="2564"/>
      <c r="AU534" s="2562" t="s">
        <v>502</v>
      </c>
      <c r="AV534" s="2563"/>
      <c r="AW534" s="2563"/>
      <c r="AX534" s="2563"/>
      <c r="AY534" s="2564"/>
      <c r="BM534" s="2430">
        <f>SUM(BM533:BP533)</f>
        <v>2</v>
      </c>
      <c r="BN534" s="2431"/>
      <c r="BO534" s="2431"/>
      <c r="BP534" s="2432"/>
      <c r="BQ534" s="2430">
        <f>SUM(BQ533:BT533)</f>
        <v>2</v>
      </c>
      <c r="BR534" s="2431"/>
      <c r="BS534" s="2431"/>
      <c r="BT534" s="2432"/>
      <c r="BU534" s="2430">
        <f>SUM(BU533:BX533)</f>
        <v>2</v>
      </c>
      <c r="BV534" s="2431"/>
      <c r="BW534" s="2431"/>
      <c r="BX534" s="2432"/>
      <c r="BY534" s="2430">
        <f>SUM(BY533:CB533)</f>
        <v>2</v>
      </c>
      <c r="BZ534" s="2431"/>
      <c r="CA534" s="2431"/>
      <c r="CB534" s="2432"/>
      <c r="CC534" s="2430">
        <f>SUM(CC533:CF533)</f>
        <v>0</v>
      </c>
      <c r="CD534" s="2431"/>
      <c r="CE534" s="2431"/>
      <c r="CF534" s="2432"/>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9">
        <f>RANK(T608,$T$608:$X$612,0)+COUNTIF($T$608:$X$612,T608)-1</f>
        <v>4</v>
      </c>
      <c r="AQ535" s="2560"/>
      <c r="AR535" s="2560"/>
      <c r="AS535" s="2560"/>
      <c r="AT535" s="2561"/>
      <c r="AU535" s="2559">
        <f>RANK(Y608,$Y$608:$AC$612,0)+COUNTIF($Y$608:$AC$612,Y608)-1</f>
        <v>2</v>
      </c>
      <c r="AV535" s="2560"/>
      <c r="AW535" s="2560"/>
      <c r="AX535" s="2560"/>
      <c r="AY535" s="2561"/>
      <c r="BM535" s="2430"/>
      <c r="BN535" s="2431"/>
      <c r="BO535" s="2431"/>
      <c r="BP535" s="2432"/>
      <c r="BQ535" s="2430">
        <f>IF(AND(BQ534=2,BM534=1),1,0)</f>
        <v>0</v>
      </c>
      <c r="BR535" s="2431"/>
      <c r="BS535" s="2431"/>
      <c r="BT535" s="2432"/>
      <c r="BU535" s="2430">
        <f>IF(AND(BU534=2,BQ534=1),1,0)</f>
        <v>0</v>
      </c>
      <c r="BV535" s="2431"/>
      <c r="BW535" s="2431"/>
      <c r="BX535" s="2432"/>
      <c r="BY535" s="2430">
        <f>IF(AND(BY534=2,BU534=1),1,0)</f>
        <v>0</v>
      </c>
      <c r="BZ535" s="2431"/>
      <c r="CA535" s="2431"/>
      <c r="CB535" s="2432"/>
      <c r="CC535" s="2430">
        <f>IF(AND(CC534=2,BU534=1),1,0)</f>
        <v>0</v>
      </c>
      <c r="CD535" s="2431"/>
      <c r="CE535" s="2431"/>
      <c r="CF535" s="2432"/>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9">
        <f>RANK(T609,$T$608:$X$612,0)+COUNTIF($T$608:$X$612,T609)-1</f>
        <v>2</v>
      </c>
      <c r="AQ536" s="2560"/>
      <c r="AR536" s="2560"/>
      <c r="AS536" s="2560"/>
      <c r="AT536" s="2561"/>
      <c r="AU536" s="2559">
        <f>RANK(Y609,$Y$608:$AC$612,0)+COUNTIF($Y$608:$AC$612,Y609)-1</f>
        <v>1</v>
      </c>
      <c r="AV536" s="2560"/>
      <c r="AW536" s="2560"/>
      <c r="AX536" s="2560"/>
      <c r="AY536" s="2561"/>
      <c r="BM536" s="2430"/>
      <c r="BN536" s="2431"/>
      <c r="BO536" s="2431"/>
      <c r="BP536" s="2432"/>
      <c r="BQ536" s="2430"/>
      <c r="BR536" s="2431"/>
      <c r="BS536" s="2431"/>
      <c r="BT536" s="2432"/>
      <c r="BU536" s="2430">
        <f>IF(AND(BU534=2,BM534=1),1,0)</f>
        <v>0</v>
      </c>
      <c r="BV536" s="2431"/>
      <c r="BW536" s="2431"/>
      <c r="BX536" s="2432"/>
      <c r="BY536" s="2430">
        <f>IF(AND(BY534=2,BQ534=1),1,0)</f>
        <v>0</v>
      </c>
      <c r="BZ536" s="2431"/>
      <c r="CA536" s="2431"/>
      <c r="CB536" s="2432"/>
      <c r="CC536" s="2430">
        <f>IF(AND(CC535=2,BY535=1),1,0)</f>
        <v>0</v>
      </c>
      <c r="CD536" s="2431"/>
      <c r="CE536" s="2431"/>
      <c r="CF536" s="2432"/>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9">
        <f>RANK(T610,$T$608:$X$612,0)+COUNTIF($T$608:$X$612,T610)-1</f>
        <v>2</v>
      </c>
      <c r="AQ537" s="2560"/>
      <c r="AR537" s="2560"/>
      <c r="AS537" s="2560"/>
      <c r="AT537" s="2561"/>
      <c r="AU537" s="2559">
        <f>RANK(Y610,$Y$608:$AC$612,0)+COUNTIF($Y$608:$AC$612,Y610)-1</f>
        <v>3</v>
      </c>
      <c r="AV537" s="2560"/>
      <c r="AW537" s="2560"/>
      <c r="AX537" s="2560"/>
      <c r="AY537" s="2561"/>
      <c r="BM537" s="2430"/>
      <c r="BN537" s="2431"/>
      <c r="BO537" s="2431"/>
      <c r="BP537" s="2432"/>
      <c r="BQ537" s="2430"/>
      <c r="BR537" s="2431"/>
      <c r="BS537" s="2431"/>
      <c r="BT537" s="2432"/>
      <c r="BU537" s="2430"/>
      <c r="BV537" s="2431"/>
      <c r="BW537" s="2431"/>
      <c r="BX537" s="2432"/>
      <c r="BY537" s="2430">
        <f>IF(AND(BY534=2,BM534=1),1,0)</f>
        <v>0</v>
      </c>
      <c r="BZ537" s="2431"/>
      <c r="CA537" s="2431"/>
      <c r="CB537" s="2432"/>
      <c r="CC537" s="2430">
        <f>IF(AND(CC534=2,BQ534=1),1,0)</f>
        <v>0</v>
      </c>
      <c r="CD537" s="2431"/>
      <c r="CE537" s="2431"/>
      <c r="CF537" s="2432"/>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9">
        <f>RANK(T611,$T$608:$X$612,0)+COUNTIF($T$608:$X$612,T611)-1</f>
        <v>4</v>
      </c>
      <c r="AQ538" s="2560"/>
      <c r="AR538" s="2560"/>
      <c r="AS538" s="2560"/>
      <c r="AT538" s="2561"/>
      <c r="AU538" s="2559">
        <f>RANK(Y611,$Y$608:$AC$612,0)+COUNTIF($Y$608:$AC$612,Y611)-1</f>
        <v>4</v>
      </c>
      <c r="AV538" s="2560"/>
      <c r="AW538" s="2560"/>
      <c r="AX538" s="2560"/>
      <c r="AY538" s="2561"/>
      <c r="BM538" s="2430"/>
      <c r="BN538" s="2431"/>
      <c r="BO538" s="2431"/>
      <c r="BP538" s="2432"/>
      <c r="BQ538" s="2430"/>
      <c r="BR538" s="2431"/>
      <c r="BS538" s="2431"/>
      <c r="BT538" s="2432"/>
      <c r="BU538" s="2430"/>
      <c r="BV538" s="2431"/>
      <c r="BW538" s="2431"/>
      <c r="BX538" s="2432"/>
      <c r="BY538" s="2430"/>
      <c r="BZ538" s="2431"/>
      <c r="CA538" s="2431"/>
      <c r="CB538" s="2432"/>
      <c r="CC538" s="2430">
        <f>IF(AND(CC534=2,BM534=1),1,0)</f>
        <v>0</v>
      </c>
      <c r="CD538" s="2431"/>
      <c r="CE538" s="2431"/>
      <c r="CF538" s="2432"/>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9">
        <f>RANK(T612,$T$608:$X$612,0)+COUNTIF($T$608:$X$612,T612)-1</f>
        <v>5</v>
      </c>
      <c r="AQ539" s="2560"/>
      <c r="AR539" s="2560"/>
      <c r="AS539" s="2560"/>
      <c r="AT539" s="2561"/>
      <c r="AU539" s="2559">
        <f>RANK(Y612,$Y$608:$AC$612,0)+COUNTIF($Y$608:$AC$612,Y612)-1</f>
        <v>5</v>
      </c>
      <c r="AV539" s="2560"/>
      <c r="AW539" s="2560"/>
      <c r="AX539" s="2560"/>
      <c r="AY539" s="2561"/>
      <c r="BM539" s="2430">
        <f>SUM(BM535:BP538)</f>
        <v>0</v>
      </c>
      <c r="BN539" s="2431"/>
      <c r="BO539" s="2431"/>
      <c r="BP539" s="2432"/>
      <c r="BQ539" s="2430">
        <f>SUM(BQ535:BT538)</f>
        <v>0</v>
      </c>
      <c r="BR539" s="2431"/>
      <c r="BS539" s="2431"/>
      <c r="BT539" s="2432"/>
      <c r="BU539" s="2430">
        <f>SUM(BU535:BX538)</f>
        <v>0</v>
      </c>
      <c r="BV539" s="2431"/>
      <c r="BW539" s="2431"/>
      <c r="BX539" s="2432"/>
      <c r="BY539" s="2430">
        <f>SUM(BY535:CB538)</f>
        <v>0</v>
      </c>
      <c r="BZ539" s="2431"/>
      <c r="CA539" s="2431"/>
      <c r="CB539" s="2432"/>
      <c r="CC539" s="2430">
        <f>SUM(CC535:CF538)</f>
        <v>0</v>
      </c>
      <c r="CD539" s="2431"/>
      <c r="CE539" s="2431"/>
      <c r="CF539" s="2432"/>
      <c r="CG539" s="2430">
        <f>SUM(BM539:CF539)</f>
        <v>0</v>
      </c>
      <c r="CH539" s="2431"/>
      <c r="CI539" s="2431"/>
      <c r="CJ539" s="2432"/>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4">
        <f>SUM(AG486:AG531)</f>
        <v>0</v>
      </c>
      <c r="AL542" s="2325"/>
      <c r="AM542" s="2326"/>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5">
        <f>SUM(O608:S612)</f>
        <v>67</v>
      </c>
      <c r="AZ543" s="2416"/>
      <c r="CG543" s="35"/>
      <c r="CH543" s="2465" t="s">
        <v>840</v>
      </c>
      <c r="CI543" s="2137"/>
      <c r="CJ543" s="2137"/>
      <c r="CK543" s="213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5" t="str">
        <f>IF(AY543=BK570,"passed","failed")</f>
        <v>passed</v>
      </c>
      <c r="AT544" s="2421"/>
      <c r="AU544" s="2416"/>
      <c r="AV544" s="233"/>
      <c r="AW544" s="233"/>
      <c r="AX544" s="233"/>
      <c r="AY544" s="233"/>
      <c r="AZ544" s="234"/>
      <c r="CG544" s="35"/>
      <c r="CH544" s="2139"/>
      <c r="CI544" s="2140"/>
      <c r="CJ544" s="2140"/>
      <c r="CK544" s="2141"/>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0" t="s">
        <v>406</v>
      </c>
      <c r="AF545" s="2380"/>
      <c r="AG545" s="2380"/>
      <c r="AH545" s="2380"/>
      <c r="AI545" s="2380"/>
      <c r="AJ545" s="2380"/>
      <c r="AK545" s="2380"/>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9"/>
      <c r="CI545" s="2140"/>
      <c r="CJ545" s="2140"/>
      <c r="CK545" s="2141"/>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7" t="s">
        <v>198</v>
      </c>
      <c r="AH546" s="2327"/>
      <c r="AI546" s="2327"/>
      <c r="AJ546" s="2327"/>
      <c r="AK546" s="26"/>
      <c r="AL546" s="1250"/>
      <c r="AM546" s="65"/>
      <c r="AN546" s="439"/>
      <c r="BE546" s="2430" t="s">
        <v>248</v>
      </c>
      <c r="BF546" s="2431"/>
      <c r="BG546" s="2431"/>
      <c r="BH546" s="2432"/>
      <c r="BI546" s="2430" t="s">
        <v>778</v>
      </c>
      <c r="BJ546" s="2431"/>
      <c r="BK546" s="2431"/>
      <c r="BL546" s="2432"/>
      <c r="BM546" s="2430" t="s">
        <v>779</v>
      </c>
      <c r="BN546" s="2431"/>
      <c r="BO546" s="2431"/>
      <c r="BP546" s="2432"/>
      <c r="BQ546" s="2430" t="s">
        <v>780</v>
      </c>
      <c r="BR546" s="2431"/>
      <c r="BS546" s="2431"/>
      <c r="BT546" s="2432"/>
      <c r="BU546" s="2430" t="s">
        <v>781</v>
      </c>
      <c r="BV546" s="2431"/>
      <c r="BW546" s="2431"/>
      <c r="BX546" s="2432"/>
      <c r="BY546" s="2430" t="s">
        <v>249</v>
      </c>
      <c r="BZ546" s="2431"/>
      <c r="CA546" s="2431"/>
      <c r="CB546" s="2432"/>
      <c r="CC546" s="16"/>
      <c r="CG546" s="16"/>
      <c r="CH546" s="2139"/>
      <c r="CI546" s="2140"/>
      <c r="CJ546" s="2140"/>
      <c r="CK546" s="2141"/>
    </row>
    <row r="547" spans="1:89" s="46" customFormat="1" ht="12.75" customHeight="1">
      <c r="A547" s="152"/>
      <c r="B547" s="2540" t="s">
        <v>1883</v>
      </c>
      <c r="C547" s="2540"/>
      <c r="D547" s="2540"/>
      <c r="E547" s="2540"/>
      <c r="F547" s="2540"/>
      <c r="G547" s="2540"/>
      <c r="H547" s="2540"/>
      <c r="I547" s="2540"/>
      <c r="J547" s="2540"/>
      <c r="K547" s="2540"/>
      <c r="L547" s="2540"/>
      <c r="M547" s="2540"/>
      <c r="N547" s="2540"/>
      <c r="O547" s="2540"/>
      <c r="P547" s="2540"/>
      <c r="Q547" s="2540"/>
      <c r="R547" s="2540"/>
      <c r="S547" s="2540"/>
      <c r="T547" s="2540"/>
      <c r="U547" s="2540"/>
      <c r="V547" s="2540"/>
      <c r="W547" s="2540"/>
      <c r="X547" s="2540"/>
      <c r="Y547" s="2540"/>
      <c r="Z547" s="2540"/>
      <c r="AA547" s="2540"/>
      <c r="AB547" s="2540"/>
      <c r="AC547" s="2540"/>
      <c r="AD547" s="2540"/>
      <c r="AE547" s="2540"/>
      <c r="AF547" s="2540"/>
      <c r="AG547" s="2540"/>
      <c r="AK547" s="65"/>
      <c r="AL547" s="65"/>
      <c r="AM547" s="153"/>
      <c r="AN547" s="439"/>
      <c r="AP547" s="668" t="s">
        <v>675</v>
      </c>
      <c r="AQ547" s="669"/>
      <c r="AR547" s="669"/>
      <c r="AS547" s="669"/>
      <c r="AT547" s="669"/>
      <c r="AU547" s="669"/>
      <c r="AV547" s="670"/>
      <c r="AW547" s="669"/>
      <c r="AX547" s="669"/>
      <c r="AY547" s="670"/>
      <c r="BE547" s="2415">
        <f>IF(CH548=1,0,1)</f>
        <v>0</v>
      </c>
      <c r="BF547" s="2421"/>
      <c r="BG547" s="2421"/>
      <c r="BH547" s="2416"/>
      <c r="BI547" s="2415"/>
      <c r="BJ547" s="2421"/>
      <c r="BK547" s="2421"/>
      <c r="BL547" s="2416"/>
      <c r="BM547" s="2415"/>
      <c r="BN547" s="2421"/>
      <c r="BO547" s="2421"/>
      <c r="BP547" s="2416"/>
      <c r="BQ547" s="2415"/>
      <c r="BR547" s="2421"/>
      <c r="BS547" s="2421"/>
      <c r="BT547" s="2416"/>
      <c r="BU547" s="2466"/>
      <c r="BV547" s="2467"/>
      <c r="BW547" s="2467"/>
      <c r="BX547" s="2468"/>
      <c r="BY547" s="2466"/>
      <c r="BZ547" s="2467"/>
      <c r="CA547" s="2467"/>
      <c r="CB547" s="2468"/>
      <c r="CC547" s="16"/>
      <c r="CG547" s="16"/>
      <c r="CH547" s="2148"/>
      <c r="CI547" s="2149"/>
      <c r="CJ547" s="2149"/>
      <c r="CK547" s="2150"/>
    </row>
    <row r="548" spans="1:89" s="46" customFormat="1" ht="12.75" customHeight="1">
      <c r="A548" s="29"/>
      <c r="B548" s="2540"/>
      <c r="C548" s="2540"/>
      <c r="D548" s="2540"/>
      <c r="E548" s="2540"/>
      <c r="F548" s="2540"/>
      <c r="G548" s="2540"/>
      <c r="H548" s="2540"/>
      <c r="I548" s="2540"/>
      <c r="J548" s="2540"/>
      <c r="K548" s="2540"/>
      <c r="L548" s="2540"/>
      <c r="M548" s="2540"/>
      <c r="N548" s="2540"/>
      <c r="O548" s="2540"/>
      <c r="P548" s="2540"/>
      <c r="Q548" s="2540"/>
      <c r="R548" s="2540"/>
      <c r="S548" s="2540"/>
      <c r="T548" s="2540"/>
      <c r="U548" s="2540"/>
      <c r="V548" s="2540"/>
      <c r="W548" s="2540"/>
      <c r="X548" s="2540"/>
      <c r="Y548" s="2540"/>
      <c r="Z548" s="2540"/>
      <c r="AA548" s="2540"/>
      <c r="AB548" s="2540"/>
      <c r="AC548" s="2540"/>
      <c r="AD548" s="2540"/>
      <c r="AE548" s="2540"/>
      <c r="AF548" s="2540"/>
      <c r="AG548" s="2540"/>
      <c r="AK548" s="246"/>
      <c r="AL548" s="246"/>
      <c r="AM548" s="246"/>
      <c r="AN548" s="439"/>
      <c r="AP548" s="671" t="s">
        <v>673</v>
      </c>
      <c r="AQ548" s="672"/>
      <c r="AR548" s="672"/>
      <c r="AS548" s="672"/>
      <c r="AT548" s="672"/>
      <c r="AU548" s="2455">
        <f>ROUNDUP(BK570*0.1,0)</f>
        <v>7</v>
      </c>
      <c r="AV548" s="2457"/>
      <c r="AW548" s="672"/>
      <c r="AX548" s="672">
        <f>AU548-AP550</f>
        <v>-3</v>
      </c>
      <c r="AY548" s="673"/>
      <c r="BE548" s="2415"/>
      <c r="BF548" s="2421"/>
      <c r="BG548" s="2421"/>
      <c r="BH548" s="2416"/>
      <c r="BI548" s="2415">
        <f>IF(AND(CH549=1,BE547=0),0,1)</f>
        <v>0</v>
      </c>
      <c r="BJ548" s="2421"/>
      <c r="BK548" s="2421"/>
      <c r="BL548" s="2416"/>
      <c r="BM548" s="2415"/>
      <c r="BN548" s="2421"/>
      <c r="BO548" s="2421"/>
      <c r="BP548" s="2416"/>
      <c r="BQ548" s="2415"/>
      <c r="BR548" s="2421"/>
      <c r="BS548" s="2421"/>
      <c r="BT548" s="2416"/>
      <c r="BU548" s="2466"/>
      <c r="BV548" s="2467"/>
      <c r="BW548" s="2467"/>
      <c r="BX548" s="2468"/>
      <c r="BY548" s="2466"/>
      <c r="BZ548" s="2467"/>
      <c r="CA548" s="2467"/>
      <c r="CB548" s="2468"/>
      <c r="CC548" s="16"/>
      <c r="CG548" s="16"/>
      <c r="CH548" s="2430">
        <f>IF(OR(Y608=0,Y608&gt;=0.1),1,0)</f>
        <v>1</v>
      </c>
      <c r="CI548" s="2431"/>
      <c r="CJ548" s="2431"/>
      <c r="CK548" s="2432"/>
    </row>
    <row r="549" spans="1:89" s="46" customFormat="1" ht="12.75" customHeight="1">
      <c r="A549" s="28"/>
      <c r="B549" s="2540"/>
      <c r="C549" s="2540"/>
      <c r="D549" s="2540"/>
      <c r="E549" s="2540"/>
      <c r="F549" s="2540"/>
      <c r="G549" s="2540"/>
      <c r="H549" s="2540"/>
      <c r="I549" s="2540"/>
      <c r="J549" s="2540"/>
      <c r="K549" s="2540"/>
      <c r="L549" s="2540"/>
      <c r="M549" s="2540"/>
      <c r="N549" s="2540"/>
      <c r="O549" s="2540"/>
      <c r="P549" s="2540"/>
      <c r="Q549" s="2540"/>
      <c r="R549" s="2540"/>
      <c r="S549" s="2540"/>
      <c r="T549" s="2540"/>
      <c r="U549" s="2540"/>
      <c r="V549" s="2540"/>
      <c r="W549" s="2540"/>
      <c r="X549" s="2540"/>
      <c r="Y549" s="2540"/>
      <c r="Z549" s="2540"/>
      <c r="AA549" s="2540"/>
      <c r="AB549" s="2540"/>
      <c r="AC549" s="2540"/>
      <c r="AD549" s="2540"/>
      <c r="AE549" s="2540"/>
      <c r="AF549" s="2540"/>
      <c r="AG549" s="2540"/>
      <c r="AH549" s="245"/>
      <c r="AI549" s="245"/>
      <c r="AJ549" s="245"/>
      <c r="AK549" s="246"/>
      <c r="AL549" s="246"/>
      <c r="AM549" s="246"/>
      <c r="AN549" s="439"/>
      <c r="AP549" s="671"/>
      <c r="AQ549" s="672"/>
      <c r="AR549" s="672"/>
      <c r="AS549" s="672"/>
      <c r="AT549" s="672"/>
      <c r="AU549" s="672"/>
      <c r="AV549" s="673"/>
      <c r="AW549" s="672"/>
      <c r="AX549" s="672"/>
      <c r="AY549" s="673"/>
      <c r="BE549" s="2415"/>
      <c r="BF549" s="2421"/>
      <c r="BG549" s="2421"/>
      <c r="BH549" s="2416"/>
      <c r="BI549" s="2415"/>
      <c r="BJ549" s="2421"/>
      <c r="BK549" s="2421"/>
      <c r="BL549" s="2416"/>
      <c r="BM549" s="2415">
        <f>IF(AND(AND(CH550=1,BI548=0,BE547=0)),0,1)</f>
        <v>0</v>
      </c>
      <c r="BN549" s="2421"/>
      <c r="BO549" s="2421"/>
      <c r="BP549" s="2416"/>
      <c r="BQ549" s="2415"/>
      <c r="BR549" s="2421"/>
      <c r="BS549" s="2421"/>
      <c r="BT549" s="2416"/>
      <c r="BU549" s="2466"/>
      <c r="BV549" s="2467"/>
      <c r="BW549" s="2467"/>
      <c r="BX549" s="2468"/>
      <c r="BY549" s="2466"/>
      <c r="BZ549" s="2467"/>
      <c r="CA549" s="2467"/>
      <c r="CB549" s="2468"/>
      <c r="CC549" s="16"/>
      <c r="CG549" s="16"/>
      <c r="CH549" s="2430">
        <f>IF(OR(Y609=0,Y609&gt;=0.1),1,0)</f>
        <v>1</v>
      </c>
      <c r="CI549" s="2431"/>
      <c r="CJ549" s="2431"/>
      <c r="CK549" s="2432"/>
    </row>
    <row r="550" spans="1:89" s="46" customFormat="1" ht="12.75" customHeight="1">
      <c r="A550" s="28"/>
      <c r="B550" s="2540"/>
      <c r="C550" s="2540"/>
      <c r="D550" s="2540"/>
      <c r="E550" s="2540"/>
      <c r="F550" s="2540"/>
      <c r="G550" s="2540"/>
      <c r="H550" s="2540"/>
      <c r="I550" s="2540"/>
      <c r="J550" s="2540"/>
      <c r="K550" s="2540"/>
      <c r="L550" s="2540"/>
      <c r="M550" s="2540"/>
      <c r="N550" s="2540"/>
      <c r="O550" s="2540"/>
      <c r="P550" s="2540"/>
      <c r="Q550" s="2540"/>
      <c r="R550" s="2540"/>
      <c r="S550" s="2540"/>
      <c r="T550" s="2540"/>
      <c r="U550" s="2540"/>
      <c r="V550" s="2540"/>
      <c r="W550" s="2540"/>
      <c r="X550" s="2540"/>
      <c r="Y550" s="2540"/>
      <c r="Z550" s="2540"/>
      <c r="AA550" s="2540"/>
      <c r="AB550" s="2540"/>
      <c r="AC550" s="2540"/>
      <c r="AD550" s="2540"/>
      <c r="AE550" s="2540"/>
      <c r="AF550" s="2540"/>
      <c r="AG550" s="2540"/>
      <c r="AH550" s="245"/>
      <c r="AI550" s="245"/>
      <c r="AJ550" s="245"/>
      <c r="AK550" s="246"/>
      <c r="AL550" s="246"/>
      <c r="AM550" s="246"/>
      <c r="AN550" s="439"/>
      <c r="AP550" s="2542">
        <f>SUM(T608:X612)</f>
        <v>10</v>
      </c>
      <c r="AQ550" s="2543"/>
      <c r="AR550" s="2543"/>
      <c r="AS550" s="2543"/>
      <c r="AT550" s="2544"/>
      <c r="AU550" s="672"/>
      <c r="AV550" s="673"/>
      <c r="AW550" s="672"/>
      <c r="AX550" s="672"/>
      <c r="AY550" s="673"/>
      <c r="BE550" s="2415"/>
      <c r="BF550" s="2421"/>
      <c r="BG550" s="2421"/>
      <c r="BH550" s="2416"/>
      <c r="BI550" s="2415"/>
      <c r="BJ550" s="2421"/>
      <c r="BK550" s="2421"/>
      <c r="BL550" s="2416"/>
      <c r="BM550" s="2415"/>
      <c r="BN550" s="2421"/>
      <c r="BO550" s="2421"/>
      <c r="BP550" s="2416"/>
      <c r="BQ550" s="2415">
        <f>IF(AND(AND(AND(CH551=1,BM549=0,BI548=0,BE547=0))),0,1)</f>
        <v>0</v>
      </c>
      <c r="BR550" s="2421"/>
      <c r="BS550" s="2421"/>
      <c r="BT550" s="2416"/>
      <c r="BU550" s="2466"/>
      <c r="BV550" s="2467"/>
      <c r="BW550" s="2467"/>
      <c r="BX550" s="2468"/>
      <c r="BY550" s="2466"/>
      <c r="BZ550" s="2467"/>
      <c r="CA550" s="2467"/>
      <c r="CB550" s="2468"/>
      <c r="CC550" s="16"/>
      <c r="CG550" s="16"/>
      <c r="CH550" s="2430">
        <f>IF(OR(Y610=0,Y610&gt;=0.1),1,0)</f>
        <v>1</v>
      </c>
      <c r="CI550" s="2431"/>
      <c r="CJ550" s="2431"/>
      <c r="CK550" s="2432"/>
    </row>
    <row r="551" spans="1:89" s="46" customFormat="1" ht="12.75" customHeight="1">
      <c r="A551" s="28"/>
      <c r="B551" s="2540"/>
      <c r="C551" s="2540"/>
      <c r="D551" s="2540"/>
      <c r="E551" s="2540"/>
      <c r="F551" s="2540"/>
      <c r="G551" s="2540"/>
      <c r="H551" s="2540"/>
      <c r="I551" s="2540"/>
      <c r="J551" s="2540"/>
      <c r="K551" s="2540"/>
      <c r="L551" s="2540"/>
      <c r="M551" s="2540"/>
      <c r="N551" s="2540"/>
      <c r="O551" s="2540"/>
      <c r="P551" s="2540"/>
      <c r="Q551" s="2540"/>
      <c r="R551" s="2540"/>
      <c r="S551" s="2540"/>
      <c r="T551" s="2540"/>
      <c r="U551" s="2540"/>
      <c r="V551" s="2540"/>
      <c r="W551" s="2540"/>
      <c r="X551" s="2540"/>
      <c r="Y551" s="2540"/>
      <c r="Z551" s="2540"/>
      <c r="AA551" s="2540"/>
      <c r="AB551" s="2540"/>
      <c r="AC551" s="2540"/>
      <c r="AD551" s="2540"/>
      <c r="AE551" s="2540"/>
      <c r="AF551" s="2540"/>
      <c r="AG551" s="2540"/>
      <c r="AH551" s="245"/>
      <c r="AI551" s="245"/>
      <c r="AJ551" s="245"/>
      <c r="AK551" s="246"/>
      <c r="AL551" s="246"/>
      <c r="AM551" s="246"/>
      <c r="AN551" s="439"/>
      <c r="AP551" s="674"/>
      <c r="AQ551" s="675"/>
      <c r="AR551" s="675"/>
      <c r="AS551" s="675"/>
      <c r="AT551" s="676" t="s">
        <v>668</v>
      </c>
      <c r="AU551" s="2455" t="str">
        <f>IF(AP550&gt;=AU548,"passed","failed")</f>
        <v>passed</v>
      </c>
      <c r="AV551" s="2456"/>
      <c r="AW551" s="2457"/>
      <c r="AX551" s="677"/>
      <c r="AY551" s="678"/>
      <c r="BE551" s="2415"/>
      <c r="BF551" s="2421"/>
      <c r="BG551" s="2421"/>
      <c r="BH551" s="2416"/>
      <c r="BI551" s="2415"/>
      <c r="BJ551" s="2421"/>
      <c r="BK551" s="2421"/>
      <c r="BL551" s="2416"/>
      <c r="BM551" s="2415"/>
      <c r="BN551" s="2421"/>
      <c r="BO551" s="2421"/>
      <c r="BP551" s="2416"/>
      <c r="BQ551" s="2415"/>
      <c r="BR551" s="2421"/>
      <c r="BS551" s="2421"/>
      <c r="BT551" s="2416"/>
      <c r="BU551" s="2415">
        <f>IF(AND(AND(AND(AND(CH552=1,BQ550=0,BM549=0,BI548=0,BE547=0)))),0,1)</f>
        <v>0</v>
      </c>
      <c r="BV551" s="2421"/>
      <c r="BW551" s="2421"/>
      <c r="BX551" s="2416"/>
      <c r="BY551" s="2466"/>
      <c r="BZ551" s="2467"/>
      <c r="CA551" s="2467"/>
      <c r="CB551" s="2468"/>
      <c r="CC551" s="16"/>
      <c r="CD551" s="16"/>
      <c r="CE551" s="16"/>
      <c r="CF551" s="16"/>
      <c r="CG551" s="16"/>
      <c r="CH551" s="2430">
        <f>IF(OR(Y611=0,Y611&gt;=0.1),1,0)</f>
        <v>1</v>
      </c>
      <c r="CI551" s="2431"/>
      <c r="CJ551" s="2431"/>
      <c r="CK551" s="2432"/>
    </row>
    <row r="552" spans="1:89" s="46" customFormat="1" ht="13.7" customHeight="1">
      <c r="A552" s="28"/>
      <c r="B552" s="2540"/>
      <c r="C552" s="2540"/>
      <c r="D552" s="2540"/>
      <c r="E552" s="2540"/>
      <c r="F552" s="2540"/>
      <c r="G552" s="2540"/>
      <c r="H552" s="2540"/>
      <c r="I552" s="2540"/>
      <c r="J552" s="2540"/>
      <c r="K552" s="2540"/>
      <c r="L552" s="2540"/>
      <c r="M552" s="2540"/>
      <c r="N552" s="2540"/>
      <c r="O552" s="2540"/>
      <c r="P552" s="2540"/>
      <c r="Q552" s="2540"/>
      <c r="R552" s="2540"/>
      <c r="S552" s="2540"/>
      <c r="T552" s="2540"/>
      <c r="U552" s="2540"/>
      <c r="V552" s="2540"/>
      <c r="W552" s="2540"/>
      <c r="X552" s="2540"/>
      <c r="Y552" s="2540"/>
      <c r="Z552" s="2540"/>
      <c r="AA552" s="2540"/>
      <c r="AB552" s="2540"/>
      <c r="AC552" s="2540"/>
      <c r="AD552" s="2540"/>
      <c r="AE552" s="2540"/>
      <c r="AF552" s="2540"/>
      <c r="AG552" s="2540"/>
      <c r="AH552" s="245"/>
      <c r="AI552" s="245"/>
      <c r="AJ552" s="245"/>
      <c r="AK552" s="246"/>
      <c r="AL552" s="246"/>
      <c r="AM552" s="246"/>
      <c r="AN552" s="1089"/>
      <c r="BE552" s="2415">
        <f>SUM(BE547:BH551)</f>
        <v>0</v>
      </c>
      <c r="BF552" s="2421"/>
      <c r="BG552" s="2421"/>
      <c r="BH552" s="2416"/>
      <c r="BI552" s="2415">
        <f>SUM(BI547:BL551)</f>
        <v>0</v>
      </c>
      <c r="BJ552" s="2421"/>
      <c r="BK552" s="2421"/>
      <c r="BL552" s="2416"/>
      <c r="BM552" s="2415">
        <f>SUM(BM547:BP551)</f>
        <v>0</v>
      </c>
      <c r="BN552" s="2421"/>
      <c r="BO552" s="2421"/>
      <c r="BP552" s="2416"/>
      <c r="BQ552" s="2415">
        <f>SUM(BQ547:BT551)</f>
        <v>0</v>
      </c>
      <c r="BR552" s="2421"/>
      <c r="BS552" s="2421"/>
      <c r="BT552" s="2416"/>
      <c r="BU552" s="2415">
        <f>SUM(BU547:BX551)</f>
        <v>0</v>
      </c>
      <c r="BV552" s="2421"/>
      <c r="BW552" s="2421"/>
      <c r="BX552" s="2416"/>
      <c r="BY552" s="2415">
        <f>SUM(BY547:CB551)</f>
        <v>0</v>
      </c>
      <c r="BZ552" s="2421"/>
      <c r="CA552" s="2421"/>
      <c r="CB552" s="2416"/>
      <c r="CC552" s="2430">
        <f>IF(AND(CH548=1,T608&gt;0),0,SUM(BE552:CB552))</f>
        <v>0</v>
      </c>
      <c r="CD552" s="2431"/>
      <c r="CE552" s="2431"/>
      <c r="CF552" s="2432"/>
      <c r="CG552" s="16"/>
      <c r="CH552" s="2430">
        <f>IF(OR(Y612=0,Y612&gt;=0.1),1,0)</f>
        <v>1</v>
      </c>
      <c r="CI552" s="2431"/>
      <c r="CJ552" s="2431"/>
      <c r="CK552" s="2432"/>
    </row>
    <row r="553" spans="1:89" s="137" customFormat="1" ht="12.6" customHeight="1">
      <c r="A553" s="28"/>
      <c r="B553" s="2433" t="s">
        <v>1637</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1"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33" t="s">
        <v>1930</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668</v>
      </c>
      <c r="AU556" s="233"/>
      <c r="AV556" s="2415" t="str">
        <f>IF(BJ592&gt;0,"failed","passed")</f>
        <v>passed</v>
      </c>
      <c r="AW556" s="2421"/>
      <c r="AX556" s="2421"/>
      <c r="AY556" s="2416"/>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1" t="s">
        <v>1638</v>
      </c>
      <c r="R559" s="2541"/>
      <c r="S559" s="2541"/>
      <c r="T559" s="2541"/>
      <c r="U559" s="2541"/>
      <c r="V559" s="2541"/>
      <c r="W559" s="2541"/>
      <c r="X559" s="2541"/>
      <c r="Y559" s="2541"/>
      <c r="Z559" s="2541"/>
      <c r="AA559" s="2541"/>
      <c r="AB559" s="2541"/>
      <c r="AC559" s="2541"/>
      <c r="AD559" s="2541"/>
      <c r="AE559" s="2541"/>
      <c r="AF559" s="2541"/>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1"/>
      <c r="R560" s="2541"/>
      <c r="S560" s="2541"/>
      <c r="T560" s="2541"/>
      <c r="U560" s="2541"/>
      <c r="V560" s="2541"/>
      <c r="W560" s="2541"/>
      <c r="X560" s="2541"/>
      <c r="Y560" s="2541"/>
      <c r="Z560" s="2541"/>
      <c r="AA560" s="2541"/>
      <c r="AB560" s="2541"/>
      <c r="AC560" s="2541"/>
      <c r="AD560" s="2541"/>
      <c r="AE560" s="2541"/>
      <c r="AF560" s="2541"/>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2" t="s">
        <v>1929</v>
      </c>
      <c r="R561" s="2343"/>
      <c r="S561" s="2553" t="s">
        <v>226</v>
      </c>
      <c r="T561" s="2553"/>
      <c r="U561" s="2342">
        <v>0.5</v>
      </c>
      <c r="V561" s="2343"/>
      <c r="W561" s="2342">
        <v>0.45</v>
      </c>
      <c r="X561" s="2343"/>
      <c r="Y561" s="2342">
        <v>0.4</v>
      </c>
      <c r="Z561" s="2343"/>
      <c r="AA561" s="2342">
        <v>0.35</v>
      </c>
      <c r="AB561" s="2343"/>
      <c r="AC561" s="2453">
        <v>0.3</v>
      </c>
      <c r="AD561" s="2454"/>
      <c r="AE561" s="2342">
        <v>0.2</v>
      </c>
      <c r="AF561" s="234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3"/>
      <c r="P562" s="2304"/>
      <c r="Q562" s="2341"/>
      <c r="R562" s="2328"/>
      <c r="S562" s="2434"/>
      <c r="T562" s="2434"/>
      <c r="U562" s="2328"/>
      <c r="V562" s="2328"/>
      <c r="W562" s="2328"/>
      <c r="X562" s="2328"/>
      <c r="Y562" s="2328"/>
      <c r="Z562" s="2328"/>
      <c r="AA562" s="2422"/>
      <c r="AB562" s="2422"/>
      <c r="AC562" s="2328"/>
      <c r="AD562" s="2328"/>
      <c r="AE562" s="2451"/>
      <c r="AF562" s="2452"/>
      <c r="AN562" s="439"/>
      <c r="AP562" s="226" t="s">
        <v>775</v>
      </c>
      <c r="AQ562" s="91"/>
      <c r="AR562" s="91"/>
      <c r="AS562" s="91"/>
      <c r="AT562" s="2430" t="str">
        <f>IF(OR(AV556="passed",BD560="passed"),"passed","failed")</f>
        <v>passed</v>
      </c>
      <c r="AU562" s="2431"/>
      <c r="AV562" s="2431"/>
      <c r="AW562" s="2431"/>
      <c r="AX562" s="2432"/>
    </row>
    <row r="563" spans="1:96" s="46" customFormat="1" ht="12.75" customHeight="1">
      <c r="A563" s="28"/>
      <c r="B563" s="106"/>
      <c r="C563" s="28"/>
      <c r="I563" s="345"/>
      <c r="J563" s="245"/>
      <c r="K563" s="162"/>
      <c r="L563" s="162"/>
      <c r="M563" s="162"/>
      <c r="N563" s="71"/>
      <c r="O563" s="2303"/>
      <c r="P563" s="2304"/>
      <c r="Q563" s="2316"/>
      <c r="R563" s="2317"/>
      <c r="S563" s="2317"/>
      <c r="T563" s="2317"/>
      <c r="U563" s="2317"/>
      <c r="V563" s="2317"/>
      <c r="W563" s="2317"/>
      <c r="X563" s="2317"/>
      <c r="Y563" s="2315"/>
      <c r="Z563" s="2315"/>
      <c r="AA563" s="2317"/>
      <c r="AB563" s="2317"/>
      <c r="AC563" s="2315"/>
      <c r="AD563" s="2315"/>
      <c r="AE563" s="2318"/>
      <c r="AF563" s="231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3"/>
      <c r="P564" s="2304"/>
      <c r="Q564" s="2316"/>
      <c r="R564" s="2317"/>
      <c r="S564" s="2317"/>
      <c r="T564" s="2317"/>
      <c r="U564" s="2317"/>
      <c r="V564" s="2317"/>
      <c r="W564" s="2317"/>
      <c r="X564" s="2317"/>
      <c r="Y564" s="2317"/>
      <c r="Z564" s="2317"/>
      <c r="AA564" s="2315"/>
      <c r="AB564" s="2315"/>
      <c r="AC564" s="2317"/>
      <c r="AD564" s="2317"/>
      <c r="AE564" s="2461"/>
      <c r="AF564" s="2462"/>
      <c r="AN564" s="439"/>
      <c r="AP564" s="235" t="s">
        <v>669</v>
      </c>
      <c r="AQ564" s="236"/>
      <c r="AR564" s="236"/>
      <c r="AS564" s="236"/>
      <c r="AT564" s="236"/>
      <c r="AU564" s="236"/>
      <c r="AV564" s="237"/>
      <c r="AW564" s="2458" t="str">
        <f>IF(AND(AND(AND(AND(AS544="passed",AU551="passed",BD560="passed",SUM(T608:X612)&gt;1)))),"YES","NO")</f>
        <v>YES</v>
      </c>
      <c r="AX564" s="2459"/>
      <c r="AY564" s="24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3"/>
      <c r="P565" s="2304"/>
      <c r="Q565" s="2316"/>
      <c r="R565" s="2317"/>
      <c r="S565" s="2317"/>
      <c r="T565" s="2317"/>
      <c r="U565" s="2317"/>
      <c r="V565" s="2317"/>
      <c r="W565" s="2317"/>
      <c r="X565" s="2317"/>
      <c r="Y565" s="2315"/>
      <c r="Z565" s="2315"/>
      <c r="AA565" s="2317"/>
      <c r="AB565" s="2317"/>
      <c r="AC565" s="2315"/>
      <c r="AD565" s="2315"/>
      <c r="AE565" s="2318"/>
      <c r="AF565" s="2319"/>
      <c r="AN565" s="439"/>
    </row>
    <row r="566" spans="1:96" s="46" customFormat="1" ht="12.75" customHeight="1">
      <c r="A566" s="28"/>
      <c r="B566" s="106"/>
      <c r="C566" s="28"/>
      <c r="I566" s="345"/>
      <c r="J566" s="245"/>
      <c r="K566" s="162"/>
      <c r="L566" s="162"/>
      <c r="M566" s="162"/>
      <c r="N566" s="71"/>
      <c r="O566" s="2303"/>
      <c r="P566" s="2304"/>
      <c r="Q566" s="2316"/>
      <c r="R566" s="2317"/>
      <c r="S566" s="2317"/>
      <c r="T566" s="2317"/>
      <c r="U566" s="2317"/>
      <c r="V566" s="2317"/>
      <c r="W566" s="2315"/>
      <c r="X566" s="2315"/>
      <c r="Y566" s="2317"/>
      <c r="Z566" s="2317"/>
      <c r="AA566" s="2315"/>
      <c r="AB566" s="2315"/>
      <c r="AC566" s="2317"/>
      <c r="AD566" s="2317"/>
      <c r="AE566" s="2461"/>
      <c r="AF566" s="2462"/>
      <c r="AN566" s="439"/>
    </row>
    <row r="567" spans="1:96" s="46" customFormat="1" ht="12.75" customHeight="1">
      <c r="A567" s="28"/>
      <c r="B567" s="106"/>
      <c r="C567" s="28"/>
      <c r="I567" s="345"/>
      <c r="J567" s="245"/>
      <c r="K567" s="162"/>
      <c r="L567" s="162"/>
      <c r="M567" s="162"/>
      <c r="N567" s="71"/>
      <c r="O567" s="2303"/>
      <c r="P567" s="2304"/>
      <c r="Q567" s="2316"/>
      <c r="R567" s="2317"/>
      <c r="S567" s="2317"/>
      <c r="T567" s="2317"/>
      <c r="U567" s="2317"/>
      <c r="V567" s="2317"/>
      <c r="W567" s="2317"/>
      <c r="X567" s="2317"/>
      <c r="Y567" s="2315"/>
      <c r="Z567" s="2315"/>
      <c r="AA567" s="2317"/>
      <c r="AB567" s="2317"/>
      <c r="AC567" s="2315"/>
      <c r="AD567" s="2315"/>
      <c r="AE567" s="2318"/>
      <c r="AF567" s="2319"/>
      <c r="AN567" s="439"/>
      <c r="AU567" s="65"/>
      <c r="AV567" s="65"/>
      <c r="AW567" s="90"/>
      <c r="AX567" s="91"/>
      <c r="AY567" s="91"/>
      <c r="AZ567" s="100" t="s">
        <v>1217</v>
      </c>
      <c r="BA567" s="2469" t="s">
        <v>776</v>
      </c>
      <c r="BB567" s="2470"/>
      <c r="BC567" s="2470"/>
      <c r="BD567" s="2470"/>
      <c r="BE567" s="2471"/>
      <c r="BF567" s="2426">
        <f>SUM(O608:S612)</f>
        <v>67</v>
      </c>
      <c r="BG567" s="2427"/>
      <c r="BH567" s="2427"/>
      <c r="BI567" s="2427"/>
      <c r="BJ567" s="2428"/>
      <c r="BK567" s="2306">
        <f>SUM(T608:X612)</f>
        <v>10</v>
      </c>
      <c r="BL567" s="2307"/>
      <c r="BM567" s="2307"/>
      <c r="BN567" s="2307"/>
      <c r="BO567" s="2308"/>
    </row>
    <row r="568" spans="1:96" s="46" customFormat="1" ht="12.75" customHeight="1">
      <c r="A568" s="28"/>
      <c r="B568" s="57"/>
      <c r="C568" s="28"/>
      <c r="I568" s="2355" t="s">
        <v>1636</v>
      </c>
      <c r="J568" s="2356"/>
      <c r="K568" s="2356"/>
      <c r="L568" s="2356"/>
      <c r="M568" s="2356"/>
      <c r="N568" s="2357"/>
      <c r="O568" s="2303">
        <v>0.5</v>
      </c>
      <c r="P568" s="2304"/>
      <c r="Q568" s="2334"/>
      <c r="R568" s="2335"/>
      <c r="S568" s="2317"/>
      <c r="T568" s="2317"/>
      <c r="U568" s="2555" t="s">
        <v>1640</v>
      </c>
      <c r="V568" s="2555"/>
      <c r="W568" s="2333">
        <v>37.5</v>
      </c>
      <c r="X568" s="2333"/>
      <c r="Y568" s="2335"/>
      <c r="Z568" s="2335"/>
      <c r="AA568" s="2333"/>
      <c r="AB568" s="2333"/>
      <c r="AC568" s="2335"/>
      <c r="AD568" s="2335"/>
      <c r="AE568" s="2463"/>
      <c r="AF568" s="2464"/>
      <c r="AN568" s="439"/>
      <c r="CL568" s="16"/>
      <c r="CM568" s="16"/>
    </row>
    <row r="569" spans="1:96" s="46" customFormat="1" ht="12.75" customHeight="1">
      <c r="A569" s="28"/>
      <c r="B569" s="195"/>
      <c r="C569" s="101"/>
      <c r="D569" s="28"/>
      <c r="E569" s="28"/>
      <c r="I569" s="2355"/>
      <c r="J569" s="2356"/>
      <c r="K569" s="2356"/>
      <c r="L569" s="2356"/>
      <c r="M569" s="2356"/>
      <c r="N569" s="2357"/>
      <c r="O569" s="2303">
        <v>0.45</v>
      </c>
      <c r="P569" s="2304"/>
      <c r="Q569" s="2316"/>
      <c r="R569" s="2317"/>
      <c r="S569" s="2317"/>
      <c r="T569" s="2317"/>
      <c r="U569" s="2323" t="s">
        <v>144</v>
      </c>
      <c r="V569" s="2323"/>
      <c r="W569" s="2315">
        <v>33.799999999999997</v>
      </c>
      <c r="X569" s="2315"/>
      <c r="Y569" s="2315"/>
      <c r="Z569" s="2315"/>
      <c r="AA569" s="2317"/>
      <c r="AB569" s="2317"/>
      <c r="AC569" s="2315"/>
      <c r="AD569" s="2315"/>
      <c r="AE569" s="2318"/>
      <c r="AF569" s="2319"/>
      <c r="AN569" s="439"/>
      <c r="CL569" s="16"/>
      <c r="CM569" s="16"/>
    </row>
    <row r="570" spans="1:96" s="46" customFormat="1" ht="12.75" customHeight="1">
      <c r="A570" s="28"/>
      <c r="B570" s="8"/>
      <c r="C570" s="8"/>
      <c r="D570" s="8"/>
      <c r="E570" s="8"/>
      <c r="I570" s="2355"/>
      <c r="J570" s="2356"/>
      <c r="K570" s="2356"/>
      <c r="L570" s="2356"/>
      <c r="M570" s="2356"/>
      <c r="N570" s="2357"/>
      <c r="O570" s="2303">
        <v>0.4</v>
      </c>
      <c r="P570" s="2304"/>
      <c r="Q570" s="2316"/>
      <c r="R570" s="2317"/>
      <c r="S570" s="2323" t="s">
        <v>1639</v>
      </c>
      <c r="T570" s="2323"/>
      <c r="U570" s="2315">
        <v>20</v>
      </c>
      <c r="V570" s="2315"/>
      <c r="W570" s="2315">
        <v>30</v>
      </c>
      <c r="X570" s="2315"/>
      <c r="Y570" s="2315"/>
      <c r="Z570" s="2315"/>
      <c r="AA570" s="2315"/>
      <c r="AB570" s="2315"/>
      <c r="AC570" s="2315"/>
      <c r="AD570" s="2315"/>
      <c r="AE570" s="2318"/>
      <c r="AF570" s="2319"/>
      <c r="AN570" s="439"/>
      <c r="AP570" s="2472" t="s">
        <v>227</v>
      </c>
      <c r="AQ570" s="2473"/>
      <c r="AR570" s="2473"/>
      <c r="AS570" s="2473"/>
      <c r="AT570" s="2473"/>
      <c r="AU570" s="2473"/>
      <c r="AV570" s="2473"/>
      <c r="AW570" s="2473"/>
      <c r="AX570" s="2473"/>
      <c r="AY570" s="2473"/>
      <c r="AZ570" s="2473"/>
      <c r="BA570" s="2473"/>
      <c r="BB570" s="2473"/>
      <c r="BC570" s="2473"/>
      <c r="BD570" s="2473"/>
      <c r="BE570" s="2473"/>
      <c r="BF570" s="2473"/>
      <c r="BG570" s="2473"/>
      <c r="BH570" s="2473"/>
      <c r="BI570" s="2473"/>
      <c r="BJ570" s="2474"/>
      <c r="BK570" s="2445">
        <f>BF567</f>
        <v>67</v>
      </c>
      <c r="BL570" s="2446"/>
      <c r="BM570" s="2446"/>
      <c r="BN570" s="2446"/>
      <c r="BO570" s="244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5"/>
      <c r="J571" s="2356"/>
      <c r="K571" s="2356"/>
      <c r="L571" s="2356"/>
      <c r="M571" s="2356"/>
      <c r="N571" s="2357"/>
      <c r="O571" s="2303">
        <v>0.35</v>
      </c>
      <c r="P571" s="2304"/>
      <c r="Q571" s="2316"/>
      <c r="R571" s="2317"/>
      <c r="S571" s="2323" t="s">
        <v>1931</v>
      </c>
      <c r="T571" s="2323"/>
      <c r="U571" s="2315">
        <v>17.5</v>
      </c>
      <c r="V571" s="2315"/>
      <c r="W571" s="2315">
        <v>26.3</v>
      </c>
      <c r="X571" s="2315"/>
      <c r="Y571" s="2315">
        <v>35</v>
      </c>
      <c r="Z571" s="2315"/>
      <c r="AA571" s="2315"/>
      <c r="AB571" s="2315"/>
      <c r="AC571" s="2315">
        <v>50</v>
      </c>
      <c r="AD571" s="2315"/>
      <c r="AE571" s="2318"/>
      <c r="AF571" s="2319"/>
      <c r="AN571" s="439"/>
      <c r="AP571" s="2475"/>
      <c r="AQ571" s="2476"/>
      <c r="AR571" s="2476"/>
      <c r="AS571" s="2476"/>
      <c r="AT571" s="2476"/>
      <c r="AU571" s="2476"/>
      <c r="AV571" s="2476"/>
      <c r="AW571" s="2476"/>
      <c r="AX571" s="2476"/>
      <c r="AY571" s="2476"/>
      <c r="AZ571" s="2476"/>
      <c r="BA571" s="2476"/>
      <c r="BB571" s="2476"/>
      <c r="BC571" s="2476"/>
      <c r="BD571" s="2476"/>
      <c r="BE571" s="2476"/>
      <c r="BF571" s="2476"/>
      <c r="BG571" s="2476"/>
      <c r="BH571" s="2476"/>
      <c r="BI571" s="2476"/>
      <c r="BJ571" s="2477"/>
      <c r="BK571" s="2448"/>
      <c r="BL571" s="2449"/>
      <c r="BM571" s="2449"/>
      <c r="BN571" s="2449"/>
      <c r="BO571" s="245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5"/>
      <c r="J572" s="2356"/>
      <c r="K572" s="2356"/>
      <c r="L572" s="2356"/>
      <c r="M572" s="2356"/>
      <c r="N572" s="2357"/>
      <c r="O572" s="2303">
        <v>0.3</v>
      </c>
      <c r="P572" s="2304"/>
      <c r="Q572" s="2316"/>
      <c r="R572" s="2317"/>
      <c r="S572" s="2323" t="s">
        <v>1932</v>
      </c>
      <c r="T572" s="2323"/>
      <c r="U572" s="2315">
        <v>15</v>
      </c>
      <c r="V572" s="2315"/>
      <c r="W572" s="2315">
        <v>22.5</v>
      </c>
      <c r="X572" s="2315"/>
      <c r="Y572" s="2315">
        <v>30</v>
      </c>
      <c r="Z572" s="2315"/>
      <c r="AA572" s="2315">
        <v>37.5</v>
      </c>
      <c r="AB572" s="2315"/>
      <c r="AC572" s="2315">
        <v>45</v>
      </c>
      <c r="AD572" s="2315"/>
      <c r="AE572" s="2318"/>
      <c r="AF572" s="231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4">
        <v>5</v>
      </c>
      <c r="BK572" s="2429"/>
      <c r="BL572" s="2429"/>
      <c r="BM572" s="2429"/>
      <c r="BN572" s="1895"/>
      <c r="BO572" s="1894">
        <v>4</v>
      </c>
      <c r="BP572" s="2429"/>
      <c r="BQ572" s="2429"/>
      <c r="BR572" s="2429"/>
      <c r="BS572" s="1895"/>
      <c r="BT572" s="1894">
        <v>3</v>
      </c>
      <c r="BU572" s="2429"/>
      <c r="BV572" s="2429"/>
      <c r="BW572" s="2429"/>
      <c r="BX572" s="1895"/>
      <c r="BY572" s="1894">
        <v>2</v>
      </c>
      <c r="BZ572" s="2429"/>
      <c r="CA572" s="2429"/>
      <c r="CB572" s="2429"/>
      <c r="CC572" s="1895"/>
      <c r="CD572" s="1894">
        <v>1</v>
      </c>
      <c r="CE572" s="2429"/>
      <c r="CF572" s="2429"/>
      <c r="CG572" s="2429"/>
      <c r="CH572" s="1895"/>
      <c r="CI572" s="1894">
        <v>0</v>
      </c>
      <c r="CJ572" s="2429"/>
      <c r="CK572" s="2429"/>
      <c r="CL572" s="2429"/>
      <c r="CM572" s="1895"/>
      <c r="CN572" s="65"/>
      <c r="CO572" s="65"/>
      <c r="CP572" s="65"/>
      <c r="CQ572" s="65"/>
      <c r="CR572" s="65"/>
    </row>
    <row r="573" spans="1:96" s="46" customFormat="1" ht="12.75" customHeight="1">
      <c r="A573" s="28"/>
      <c r="B573" s="8"/>
      <c r="C573" s="8"/>
      <c r="D573" s="8"/>
      <c r="E573" s="8"/>
      <c r="I573" s="2355"/>
      <c r="J573" s="2356"/>
      <c r="K573" s="2356"/>
      <c r="L573" s="2356"/>
      <c r="M573" s="2356"/>
      <c r="N573" s="2357"/>
      <c r="O573" s="2303">
        <v>0.25</v>
      </c>
      <c r="P573" s="2304"/>
      <c r="Q573" s="2316"/>
      <c r="R573" s="2317"/>
      <c r="S573" s="2323" t="s">
        <v>1933</v>
      </c>
      <c r="T573" s="2323"/>
      <c r="U573" s="2315">
        <v>12.5</v>
      </c>
      <c r="V573" s="2315"/>
      <c r="W573" s="2315">
        <v>18.8</v>
      </c>
      <c r="X573" s="2315"/>
      <c r="Y573" s="2315">
        <v>25</v>
      </c>
      <c r="Z573" s="2315"/>
      <c r="AA573" s="2315">
        <v>31.3</v>
      </c>
      <c r="AB573" s="2315"/>
      <c r="AC573" s="2315">
        <v>37.5</v>
      </c>
      <c r="AD573" s="2315"/>
      <c r="AE573" s="2318">
        <v>50</v>
      </c>
      <c r="AF573" s="2319"/>
      <c r="AN573" s="439"/>
      <c r="AP573" s="2423" t="str">
        <f t="shared" ref="AP573:AP579" si="0">J607</f>
        <v>5 BR</v>
      </c>
      <c r="AQ573" s="2424"/>
      <c r="AR573" s="2424"/>
      <c r="AS573" s="2424"/>
      <c r="AT573" s="2425"/>
      <c r="AU573" s="2418">
        <f t="shared" ref="AU573:AU578" si="1">O607</f>
        <v>0</v>
      </c>
      <c r="AV573" s="2419"/>
      <c r="AW573" s="2419"/>
      <c r="AX573" s="2419"/>
      <c r="AY573" s="2420"/>
      <c r="AZ573" s="2418">
        <f t="shared" ref="AZ573:AZ578" si="2">T607</f>
        <v>0</v>
      </c>
      <c r="BA573" s="2419"/>
      <c r="BB573" s="2419"/>
      <c r="BC573" s="2419"/>
      <c r="BD573" s="2420"/>
      <c r="BE573" s="1880">
        <f t="shared" ref="BE573:BE578" si="3">Y607</f>
        <v>0</v>
      </c>
      <c r="BF573" s="1881"/>
      <c r="BG573" s="1881"/>
      <c r="BH573" s="1881"/>
      <c r="BI573" s="1882"/>
      <c r="BJ573" s="1894">
        <f>IF(OR(AP583=0,BE573&gt;=0.1),0,1)</f>
        <v>0</v>
      </c>
      <c r="BK573" s="2429"/>
      <c r="BL573" s="2429"/>
      <c r="BM573" s="2429"/>
      <c r="BN573" s="1895"/>
      <c r="BO573" s="1894"/>
      <c r="BP573" s="2429"/>
      <c r="BQ573" s="2429"/>
      <c r="BR573" s="2429"/>
      <c r="BS573" s="1895"/>
      <c r="BT573" s="1894"/>
      <c r="BU573" s="2429"/>
      <c r="BV573" s="2429"/>
      <c r="BW573" s="2429"/>
      <c r="BX573" s="1895"/>
      <c r="BY573" s="1894"/>
      <c r="BZ573" s="2429"/>
      <c r="CA573" s="2429"/>
      <c r="CB573" s="2429"/>
      <c r="CC573" s="1895"/>
      <c r="CD573" s="1894"/>
      <c r="CE573" s="2429"/>
      <c r="CF573" s="2429"/>
      <c r="CG573" s="2429"/>
      <c r="CH573" s="1895"/>
      <c r="CI573" s="1894"/>
      <c r="CJ573" s="2429"/>
      <c r="CK573" s="2429"/>
      <c r="CL573" s="2429"/>
      <c r="CM573" s="1895"/>
      <c r="CN573" s="65"/>
      <c r="CO573" s="65"/>
      <c r="CP573" s="65"/>
      <c r="CQ573" s="65"/>
      <c r="CR573" s="65"/>
    </row>
    <row r="574" spans="1:96" s="46" customFormat="1" ht="12.75" customHeight="1">
      <c r="A574" s="195"/>
      <c r="B574" s="8"/>
      <c r="C574" s="8"/>
      <c r="D574" s="8"/>
      <c r="E574" s="8"/>
      <c r="I574" s="2355"/>
      <c r="J574" s="2356"/>
      <c r="K574" s="2356"/>
      <c r="L574" s="2356"/>
      <c r="M574" s="2356"/>
      <c r="N574" s="2357"/>
      <c r="O574" s="2303">
        <v>0.2</v>
      </c>
      <c r="P574" s="2304"/>
      <c r="Q574" s="2316"/>
      <c r="R574" s="2317"/>
      <c r="S574" s="2340" t="s">
        <v>1936</v>
      </c>
      <c r="T574" s="2340"/>
      <c r="U574" s="2315">
        <v>10</v>
      </c>
      <c r="V574" s="2315"/>
      <c r="W574" s="2315">
        <v>15</v>
      </c>
      <c r="X574" s="2315"/>
      <c r="Y574" s="2315">
        <v>20</v>
      </c>
      <c r="Z574" s="2315"/>
      <c r="AA574" s="2315">
        <v>25</v>
      </c>
      <c r="AB574" s="2315"/>
      <c r="AC574" s="2315">
        <v>30</v>
      </c>
      <c r="AD574" s="2315"/>
      <c r="AE574" s="2318">
        <v>40</v>
      </c>
      <c r="AF574" s="2319"/>
      <c r="AN574" s="439"/>
      <c r="AP574" s="2423" t="str">
        <f t="shared" si="0"/>
        <v>4 BR</v>
      </c>
      <c r="AQ574" s="2424"/>
      <c r="AR574" s="2424"/>
      <c r="AS574" s="2424"/>
      <c r="AT574" s="2425"/>
      <c r="AU574" s="2418">
        <f t="shared" si="1"/>
        <v>6</v>
      </c>
      <c r="AV574" s="2419"/>
      <c r="AW574" s="2419"/>
      <c r="AX574" s="2419"/>
      <c r="AY574" s="2420"/>
      <c r="AZ574" s="2418">
        <f t="shared" si="2"/>
        <v>1</v>
      </c>
      <c r="BA574" s="2419"/>
      <c r="BB574" s="2419"/>
      <c r="BC574" s="2419"/>
      <c r="BD574" s="2420"/>
      <c r="BE574" s="1880">
        <f t="shared" si="3"/>
        <v>0.16666666666666666</v>
      </c>
      <c r="BF574" s="1881"/>
      <c r="BG574" s="1881"/>
      <c r="BH574" s="1881"/>
      <c r="BI574" s="1882"/>
      <c r="BJ574" s="1894"/>
      <c r="BK574" s="2429"/>
      <c r="BL574" s="2429"/>
      <c r="BM574" s="2429"/>
      <c r="BN574" s="1895"/>
      <c r="BO574" s="1894">
        <f>IF(AND(AND(AZ573=0,BJ573=0,AP584=1)),1,0)</f>
        <v>0</v>
      </c>
      <c r="BP574" s="2429"/>
      <c r="BQ574" s="2429"/>
      <c r="BR574" s="2429"/>
      <c r="BS574" s="1895"/>
      <c r="BT574" s="1894"/>
      <c r="BU574" s="2429"/>
      <c r="BV574" s="2429"/>
      <c r="BW574" s="2429"/>
      <c r="BX574" s="1895"/>
      <c r="BY574" s="1894"/>
      <c r="BZ574" s="2429"/>
      <c r="CA574" s="2429"/>
      <c r="CB574" s="2429"/>
      <c r="CC574" s="1895"/>
      <c r="CD574" s="1894"/>
      <c r="CE574" s="2429"/>
      <c r="CF574" s="2429"/>
      <c r="CG574" s="2429"/>
      <c r="CH574" s="1895"/>
      <c r="CI574" s="1894"/>
      <c r="CJ574" s="2429"/>
      <c r="CK574" s="2429"/>
      <c r="CL574" s="2429"/>
      <c r="CM574" s="1895"/>
      <c r="CN574" s="65"/>
      <c r="CO574" s="65"/>
      <c r="CP574" s="65"/>
      <c r="CQ574" s="65"/>
      <c r="CR574" s="65"/>
    </row>
    <row r="575" spans="1:96" s="46" customFormat="1" ht="12.75" customHeight="1">
      <c r="A575" s="195"/>
      <c r="B575" s="8"/>
      <c r="C575" s="8"/>
      <c r="D575" s="8"/>
      <c r="E575" s="8"/>
      <c r="I575" s="2355"/>
      <c r="J575" s="2356"/>
      <c r="K575" s="2356"/>
      <c r="L575" s="2356"/>
      <c r="M575" s="2356"/>
      <c r="N575" s="2357"/>
      <c r="O575" s="2303">
        <v>0.15</v>
      </c>
      <c r="P575" s="2304"/>
      <c r="Q575" s="2316"/>
      <c r="R575" s="2317"/>
      <c r="S575" s="2323" t="s">
        <v>1934</v>
      </c>
      <c r="T575" s="2323"/>
      <c r="U575" s="2315">
        <v>7.5</v>
      </c>
      <c r="V575" s="2315"/>
      <c r="W575" s="2315">
        <v>11.3</v>
      </c>
      <c r="X575" s="2315"/>
      <c r="Y575" s="2315">
        <v>15</v>
      </c>
      <c r="Z575" s="2315"/>
      <c r="AA575" s="2315">
        <v>18.8</v>
      </c>
      <c r="AB575" s="2315"/>
      <c r="AC575" s="2315">
        <v>22.5</v>
      </c>
      <c r="AD575" s="2315"/>
      <c r="AE575" s="2318">
        <v>30</v>
      </c>
      <c r="AF575" s="2319"/>
      <c r="AK575" s="153"/>
      <c r="AL575" s="153"/>
      <c r="AM575" s="153"/>
      <c r="AN575" s="439"/>
      <c r="AP575" s="2423" t="str">
        <f t="shared" si="0"/>
        <v>3 BR</v>
      </c>
      <c r="AQ575" s="2424"/>
      <c r="AR575" s="2424"/>
      <c r="AS575" s="2424"/>
      <c r="AT575" s="2425"/>
      <c r="AU575" s="2418">
        <f t="shared" si="1"/>
        <v>23</v>
      </c>
      <c r="AV575" s="2419"/>
      <c r="AW575" s="2419"/>
      <c r="AX575" s="2419"/>
      <c r="AY575" s="2420"/>
      <c r="AZ575" s="2418">
        <f t="shared" si="2"/>
        <v>4</v>
      </c>
      <c r="BA575" s="2419"/>
      <c r="BB575" s="2419"/>
      <c r="BC575" s="2419"/>
      <c r="BD575" s="2420"/>
      <c r="BE575" s="1880">
        <f t="shared" si="3"/>
        <v>0.17391304347826086</v>
      </c>
      <c r="BF575" s="1881"/>
      <c r="BG575" s="1881"/>
      <c r="BH575" s="1881"/>
      <c r="BI575" s="1882"/>
      <c r="BJ575" s="1894"/>
      <c r="BK575" s="2429"/>
      <c r="BL575" s="2429"/>
      <c r="BM575" s="2429"/>
      <c r="BN575" s="1895"/>
      <c r="BO575" s="1894"/>
      <c r="BP575" s="2429"/>
      <c r="BQ575" s="2429"/>
      <c r="BR575" s="2429"/>
      <c r="BS575" s="1895"/>
      <c r="BT575" s="1894">
        <f>IF(AND(AND(AZ573+AZ574=0,BJ573+BO574=0,AP585=1)),1,0)</f>
        <v>0</v>
      </c>
      <c r="BU575" s="2429"/>
      <c r="BV575" s="2429"/>
      <c r="BW575" s="2429"/>
      <c r="BX575" s="1895"/>
      <c r="BY575" s="1894"/>
      <c r="BZ575" s="2429"/>
      <c r="CA575" s="2429"/>
      <c r="CB575" s="2429"/>
      <c r="CC575" s="1895"/>
      <c r="CD575" s="1894"/>
      <c r="CE575" s="2429"/>
      <c r="CF575" s="2429"/>
      <c r="CG575" s="2429"/>
      <c r="CH575" s="1895"/>
      <c r="CI575" s="1894"/>
      <c r="CJ575" s="2429"/>
      <c r="CK575" s="2429"/>
      <c r="CL575" s="2429"/>
      <c r="CM575" s="1895"/>
      <c r="CN575" s="65"/>
      <c r="CO575" s="65"/>
      <c r="CP575" s="65"/>
      <c r="CQ575" s="65"/>
      <c r="CR575" s="65"/>
    </row>
    <row r="576" spans="1:96" s="46" customFormat="1" ht="12.75" customHeight="1" thickBot="1">
      <c r="B576" s="8"/>
      <c r="C576" s="8"/>
      <c r="D576" s="8"/>
      <c r="E576" s="8"/>
      <c r="I576" s="2358"/>
      <c r="J576" s="2359"/>
      <c r="K576" s="2359"/>
      <c r="L576" s="2359"/>
      <c r="M576" s="2359"/>
      <c r="N576" s="2360"/>
      <c r="O576" s="2303">
        <v>0.1</v>
      </c>
      <c r="P576" s="2304"/>
      <c r="Q576" s="2338"/>
      <c r="R576" s="2339"/>
      <c r="S576" s="2323" t="s">
        <v>1935</v>
      </c>
      <c r="T576" s="2323"/>
      <c r="U576" s="2417">
        <v>5</v>
      </c>
      <c r="V576" s="2417"/>
      <c r="W576" s="2417">
        <v>7.5</v>
      </c>
      <c r="X576" s="2417"/>
      <c r="Y576" s="2417">
        <v>10</v>
      </c>
      <c r="Z576" s="2417"/>
      <c r="AA576" s="2417">
        <v>12.5</v>
      </c>
      <c r="AB576" s="2417"/>
      <c r="AC576" s="2417">
        <v>15</v>
      </c>
      <c r="AD576" s="2417"/>
      <c r="AE576" s="2576">
        <v>20</v>
      </c>
      <c r="AF576" s="2577"/>
      <c r="AK576" s="252"/>
      <c r="AL576" s="252"/>
      <c r="AM576" s="8"/>
      <c r="AN576" s="439"/>
      <c r="AP576" s="2423" t="str">
        <f t="shared" si="0"/>
        <v>2 BR</v>
      </c>
      <c r="AQ576" s="2424"/>
      <c r="AR576" s="2424"/>
      <c r="AS576" s="2424"/>
      <c r="AT576" s="2425"/>
      <c r="AU576" s="2418">
        <f t="shared" si="1"/>
        <v>30</v>
      </c>
      <c r="AV576" s="2419"/>
      <c r="AW576" s="2419"/>
      <c r="AX576" s="2419"/>
      <c r="AY576" s="2420"/>
      <c r="AZ576" s="2418">
        <f t="shared" si="2"/>
        <v>4</v>
      </c>
      <c r="BA576" s="2419"/>
      <c r="BB576" s="2419"/>
      <c r="BC576" s="2419"/>
      <c r="BD576" s="2420"/>
      <c r="BE576" s="1880">
        <f t="shared" si="3"/>
        <v>0.13333333333333333</v>
      </c>
      <c r="BF576" s="1881"/>
      <c r="BG576" s="1881"/>
      <c r="BH576" s="1881"/>
      <c r="BI576" s="1882"/>
      <c r="BJ576" s="1894"/>
      <c r="BK576" s="2429"/>
      <c r="BL576" s="2429"/>
      <c r="BM576" s="2429"/>
      <c r="BN576" s="1895"/>
      <c r="BO576" s="1894"/>
      <c r="BP576" s="2429"/>
      <c r="BQ576" s="2429"/>
      <c r="BR576" s="2429"/>
      <c r="BS576" s="1895"/>
      <c r="BT576" s="1894"/>
      <c r="BU576" s="2429"/>
      <c r="BV576" s="2429"/>
      <c r="BW576" s="2429"/>
      <c r="BX576" s="1895"/>
      <c r="BY576" s="1894">
        <f>IF(AND(AND(AZ573+AZ574+AZ575=0,BO574+BT575+BJ573=0,AP586=1)),1,0)</f>
        <v>0</v>
      </c>
      <c r="BZ576" s="2429"/>
      <c r="CA576" s="2429"/>
      <c r="CB576" s="2429"/>
      <c r="CC576" s="1895"/>
      <c r="CD576" s="1894"/>
      <c r="CE576" s="2429"/>
      <c r="CF576" s="2429"/>
      <c r="CG576" s="2429"/>
      <c r="CH576" s="1895"/>
      <c r="CI576" s="1894"/>
      <c r="CJ576" s="2429"/>
      <c r="CK576" s="2429"/>
      <c r="CL576" s="2429"/>
      <c r="CM576" s="1895"/>
      <c r="CN576" s="65"/>
      <c r="CO576" s="65"/>
      <c r="CP576" s="65"/>
      <c r="CQ576" s="65"/>
      <c r="CR576" s="65"/>
    </row>
    <row r="577" spans="2:96" s="46" customFormat="1" ht="12.75" customHeight="1">
      <c r="B577" s="8"/>
      <c r="C577" s="8"/>
      <c r="D577" s="8"/>
      <c r="E577" s="1817" t="s">
        <v>1022</v>
      </c>
      <c r="F577" s="2164"/>
      <c r="G577" s="2164"/>
      <c r="H577" s="2164"/>
      <c r="I577" s="2164"/>
      <c r="J577" s="2164"/>
      <c r="K577" s="2164"/>
      <c r="L577" s="2164"/>
      <c r="M577" s="2164"/>
      <c r="N577" s="2164"/>
      <c r="O577" s="2164"/>
      <c r="P577" s="2164"/>
      <c r="Q577" s="2164"/>
      <c r="R577" s="2164"/>
      <c r="S577" s="2164"/>
      <c r="T577" s="2164"/>
      <c r="U577" s="2164"/>
      <c r="V577" s="2164"/>
      <c r="W577" s="2164"/>
      <c r="X577" s="2164"/>
      <c r="Y577" s="2164"/>
      <c r="Z577" s="2164"/>
      <c r="AA577" s="2164"/>
      <c r="AB577" s="2164"/>
      <c r="AC577" s="2164"/>
      <c r="AD577" s="2164"/>
      <c r="AE577" s="2164"/>
      <c r="AF577" s="2164"/>
      <c r="AG577" s="2164"/>
      <c r="AH577" s="2165"/>
      <c r="AK577" s="252"/>
      <c r="AL577" s="252"/>
      <c r="AM577" s="8"/>
      <c r="AN577" s="439"/>
      <c r="AP577" s="2423" t="str">
        <f t="shared" si="0"/>
        <v>1 BR</v>
      </c>
      <c r="AQ577" s="2424"/>
      <c r="AR577" s="2424"/>
      <c r="AS577" s="2424"/>
      <c r="AT577" s="2425"/>
      <c r="AU577" s="2418">
        <f t="shared" si="1"/>
        <v>8</v>
      </c>
      <c r="AV577" s="2419"/>
      <c r="AW577" s="2419"/>
      <c r="AX577" s="2419"/>
      <c r="AY577" s="2420"/>
      <c r="AZ577" s="2418">
        <f t="shared" si="2"/>
        <v>1</v>
      </c>
      <c r="BA577" s="2419"/>
      <c r="BB577" s="2419"/>
      <c r="BC577" s="2419"/>
      <c r="BD577" s="2420"/>
      <c r="BE577" s="1880">
        <f t="shared" si="3"/>
        <v>0.125</v>
      </c>
      <c r="BF577" s="1881"/>
      <c r="BG577" s="1881"/>
      <c r="BH577" s="1881"/>
      <c r="BI577" s="1882"/>
      <c r="BJ577" s="1894"/>
      <c r="BK577" s="2429"/>
      <c r="BL577" s="2429"/>
      <c r="BM577" s="2429"/>
      <c r="BN577" s="1895"/>
      <c r="BO577" s="1894"/>
      <c r="BP577" s="2429"/>
      <c r="BQ577" s="2429"/>
      <c r="BR577" s="2429"/>
      <c r="BS577" s="1895"/>
      <c r="BT577" s="1894"/>
      <c r="BU577" s="2429"/>
      <c r="BV577" s="2429"/>
      <c r="BW577" s="2429"/>
      <c r="BX577" s="1895"/>
      <c r="BY577" s="1894"/>
      <c r="BZ577" s="2429"/>
      <c r="CA577" s="2429"/>
      <c r="CB577" s="2429"/>
      <c r="CC577" s="1895"/>
      <c r="CD577" s="1894">
        <f>IF(AND(AND(BE574+BE575+BE576+BE573=0,BT575+BY576+BO574+BJ573=0,AP587=1)),1,0)</f>
        <v>0</v>
      </c>
      <c r="CE577" s="2429"/>
      <c r="CF577" s="2429"/>
      <c r="CG577" s="2429"/>
      <c r="CH577" s="1895"/>
      <c r="CI577" s="1894"/>
      <c r="CJ577" s="2429"/>
      <c r="CK577" s="2429"/>
      <c r="CL577" s="2429"/>
      <c r="CM577" s="1895"/>
      <c r="CN577" s="65"/>
      <c r="CO577" s="65"/>
      <c r="CP577" s="65"/>
      <c r="CQ577" s="65"/>
      <c r="CR577" s="65"/>
    </row>
    <row r="578" spans="2:96" s="46" customFormat="1" ht="12.75" customHeight="1">
      <c r="E578" s="2545"/>
      <c r="F578" s="2169"/>
      <c r="G578" s="2169"/>
      <c r="H578" s="2169"/>
      <c r="I578" s="2169"/>
      <c r="J578" s="2169"/>
      <c r="K578" s="2169"/>
      <c r="L578" s="2169"/>
      <c r="M578" s="2169"/>
      <c r="N578" s="2169"/>
      <c r="O578" s="2169"/>
      <c r="P578" s="2169"/>
      <c r="Q578" s="2169"/>
      <c r="R578" s="2169"/>
      <c r="S578" s="2169"/>
      <c r="T578" s="2169"/>
      <c r="U578" s="2169"/>
      <c r="V578" s="2169"/>
      <c r="W578" s="2169"/>
      <c r="X578" s="2169"/>
      <c r="Y578" s="2169"/>
      <c r="Z578" s="2169"/>
      <c r="AA578" s="2169"/>
      <c r="AB578" s="2169"/>
      <c r="AC578" s="2169"/>
      <c r="AD578" s="2169"/>
      <c r="AE578" s="2169"/>
      <c r="AF578" s="2169"/>
      <c r="AG578" s="2169"/>
      <c r="AH578" s="2546"/>
      <c r="AN578" s="439"/>
      <c r="AP578" s="2423" t="str">
        <f t="shared" si="0"/>
        <v>SRO</v>
      </c>
      <c r="AQ578" s="2424"/>
      <c r="AR578" s="2424"/>
      <c r="AS578" s="2424"/>
      <c r="AT578" s="2425"/>
      <c r="AU578" s="2418">
        <f t="shared" si="1"/>
        <v>0</v>
      </c>
      <c r="AV578" s="2419"/>
      <c r="AW578" s="2419"/>
      <c r="AX578" s="2419"/>
      <c r="AY578" s="2420"/>
      <c r="AZ578" s="2418">
        <f t="shared" si="2"/>
        <v>0</v>
      </c>
      <c r="BA578" s="2419"/>
      <c r="BB578" s="2419"/>
      <c r="BC578" s="2419"/>
      <c r="BD578" s="2420"/>
      <c r="BE578" s="1880">
        <f t="shared" si="3"/>
        <v>0</v>
      </c>
      <c r="BF578" s="1881"/>
      <c r="BG578" s="1881"/>
      <c r="BH578" s="1881"/>
      <c r="BI578" s="1882"/>
      <c r="BJ578" s="1894"/>
      <c r="BK578" s="2429"/>
      <c r="BL578" s="2429"/>
      <c r="BM578" s="2429"/>
      <c r="BN578" s="1895"/>
      <c r="BO578" s="1894"/>
      <c r="BP578" s="2429"/>
      <c r="BQ578" s="2429"/>
      <c r="BR578" s="2429"/>
      <c r="BS578" s="1895"/>
      <c r="BT578" s="1894"/>
      <c r="BU578" s="2429"/>
      <c r="BV578" s="2429"/>
      <c r="BW578" s="2429"/>
      <c r="BX578" s="1895"/>
      <c r="BY578" s="1894"/>
      <c r="BZ578" s="2429"/>
      <c r="CA578" s="2429"/>
      <c r="CB578" s="2429"/>
      <c r="CC578" s="1895"/>
      <c r="CD578" s="1894"/>
      <c r="CE578" s="2429"/>
      <c r="CF578" s="2429"/>
      <c r="CG578" s="2429"/>
      <c r="CH578" s="1895"/>
      <c r="CI578" s="1894">
        <f>IF(AND(AND(AZ575+AZ576+AZ577+AZ574+AZ573=0,BY576+CD577+BT575+BO574+BJ573=0,AP588=1)),1,0)</f>
        <v>0</v>
      </c>
      <c r="CJ578" s="2429"/>
      <c r="CK578" s="2429"/>
      <c r="CL578" s="2429"/>
      <c r="CM578" s="1895"/>
      <c r="CN578" s="65"/>
      <c r="CO578" s="65"/>
      <c r="CP578" s="65"/>
      <c r="CQ578" s="65"/>
      <c r="CR578" s="65"/>
    </row>
    <row r="579" spans="2:96" s="46" customFormat="1" ht="12.75" customHeight="1">
      <c r="E579" s="2578" t="s">
        <v>1646</v>
      </c>
      <c r="F579" s="2579"/>
      <c r="G579" s="2579"/>
      <c r="H579" s="2579"/>
      <c r="I579" s="2579"/>
      <c r="J579" s="2580"/>
      <c r="K579" s="2578" t="s">
        <v>1927</v>
      </c>
      <c r="L579" s="2579"/>
      <c r="M579" s="2579"/>
      <c r="N579" s="2579"/>
      <c r="O579" s="2579"/>
      <c r="P579" s="2580"/>
      <c r="Q579" s="2537" t="s">
        <v>1642</v>
      </c>
      <c r="R579" s="2538"/>
      <c r="S579" s="2538"/>
      <c r="T579" s="2538"/>
      <c r="U579" s="2538"/>
      <c r="V579" s="2539"/>
      <c r="W579" s="2537" t="str">
        <f>I568</f>
        <v>Percent of Low-Income Units (exclusive of manager’s units)</v>
      </c>
      <c r="X579" s="2538"/>
      <c r="Y579" s="2538"/>
      <c r="Z579" s="2538"/>
      <c r="AA579" s="2538"/>
      <c r="AB579" s="2539"/>
      <c r="AC579" s="2537" t="s">
        <v>1645</v>
      </c>
      <c r="AD579" s="2538"/>
      <c r="AE579" s="2538"/>
      <c r="AF579" s="2538"/>
      <c r="AG579" s="2538"/>
      <c r="AH579" s="2539"/>
      <c r="AN579" s="439"/>
      <c r="AP579" s="2423" t="str">
        <f t="shared" si="0"/>
        <v>Total:</v>
      </c>
      <c r="AQ579" s="2424"/>
      <c r="AR579" s="2424"/>
      <c r="AS579" s="2424"/>
      <c r="AT579" s="2425"/>
      <c r="AU579" s="2423"/>
      <c r="AV579" s="2424"/>
      <c r="AW579" s="2424"/>
      <c r="AX579" s="2424"/>
      <c r="AY579" s="2425"/>
      <c r="AZ579" s="2423"/>
      <c r="BA579" s="2424"/>
      <c r="BB579" s="2424"/>
      <c r="BC579" s="2424"/>
      <c r="BD579" s="2425"/>
      <c r="BE579" s="2423"/>
      <c r="BF579" s="2424"/>
      <c r="BG579" s="2424"/>
      <c r="BH579" s="2424"/>
      <c r="BI579" s="2425"/>
      <c r="BJ579" s="1894">
        <f>SUM(BJ573:BN578)</f>
        <v>0</v>
      </c>
      <c r="BK579" s="2429"/>
      <c r="BL579" s="2429"/>
      <c r="BM579" s="2429"/>
      <c r="BN579" s="1895"/>
      <c r="BO579" s="1894">
        <f>SUM(BO573:BS578)</f>
        <v>0</v>
      </c>
      <c r="BP579" s="2429"/>
      <c r="BQ579" s="2429"/>
      <c r="BR579" s="2429"/>
      <c r="BS579" s="1895"/>
      <c r="BT579" s="1894">
        <f>SUM(BT573:BX578)</f>
        <v>0</v>
      </c>
      <c r="BU579" s="2429"/>
      <c r="BV579" s="2429"/>
      <c r="BW579" s="2429"/>
      <c r="BX579" s="1895"/>
      <c r="BY579" s="1894">
        <f>SUM(BY573:CC578)</f>
        <v>0</v>
      </c>
      <c r="BZ579" s="2429"/>
      <c r="CA579" s="2429"/>
      <c r="CB579" s="2429"/>
      <c r="CC579" s="1895"/>
      <c r="CD579" s="1894">
        <f>SUM(CD573:CH578)</f>
        <v>0</v>
      </c>
      <c r="CE579" s="2429"/>
      <c r="CF579" s="2429"/>
      <c r="CG579" s="2429"/>
      <c r="CH579" s="1895"/>
      <c r="CI579" s="1894">
        <f>SUM(CI573:CM578)</f>
        <v>0</v>
      </c>
      <c r="CJ579" s="2429"/>
      <c r="CK579" s="2429"/>
      <c r="CL579" s="2429"/>
      <c r="CM579" s="1895"/>
      <c r="CN579" s="1894">
        <f>SUM(BJ579:CM579)</f>
        <v>0</v>
      </c>
      <c r="CO579" s="2429"/>
      <c r="CP579" s="2429"/>
      <c r="CQ579" s="2429"/>
      <c r="CR579" s="1895"/>
    </row>
    <row r="580" spans="2:96" s="46" customFormat="1" ht="12.75" customHeight="1">
      <c r="E580" s="2581"/>
      <c r="F580" s="2582"/>
      <c r="G580" s="2582"/>
      <c r="H580" s="2582"/>
      <c r="I580" s="2582"/>
      <c r="J580" s="2583"/>
      <c r="K580" s="2581"/>
      <c r="L580" s="2582"/>
      <c r="M580" s="2582"/>
      <c r="N580" s="2582"/>
      <c r="O580" s="2582"/>
      <c r="P580" s="2583"/>
      <c r="Q580" s="2355"/>
      <c r="R580" s="2356"/>
      <c r="S580" s="2356"/>
      <c r="T580" s="2356"/>
      <c r="U580" s="2356"/>
      <c r="V580" s="2357"/>
      <c r="W580" s="2355"/>
      <c r="X580" s="2356"/>
      <c r="Y580" s="2356"/>
      <c r="Z580" s="2356"/>
      <c r="AA580" s="2356"/>
      <c r="AB580" s="2357"/>
      <c r="AC580" s="2355"/>
      <c r="AD580" s="2356"/>
      <c r="AE580" s="2356"/>
      <c r="AF580" s="2356"/>
      <c r="AG580" s="2356"/>
      <c r="AH580" s="2357"/>
      <c r="AN580" s="439"/>
    </row>
    <row r="581" spans="2:96" s="46" customFormat="1" ht="12.75" customHeight="1">
      <c r="E581" s="2581"/>
      <c r="F581" s="2582"/>
      <c r="G581" s="2582"/>
      <c r="H581" s="2582"/>
      <c r="I581" s="2582"/>
      <c r="J581" s="2583"/>
      <c r="K581" s="2581"/>
      <c r="L581" s="2582"/>
      <c r="M581" s="2582"/>
      <c r="N581" s="2582"/>
      <c r="O581" s="2582"/>
      <c r="P581" s="2583"/>
      <c r="Q581" s="2355"/>
      <c r="R581" s="2356"/>
      <c r="S581" s="2356"/>
      <c r="T581" s="2356"/>
      <c r="U581" s="2356"/>
      <c r="V581" s="2357"/>
      <c r="W581" s="2355"/>
      <c r="X581" s="2356"/>
      <c r="Y581" s="2356"/>
      <c r="Z581" s="2356"/>
      <c r="AA581" s="2356"/>
      <c r="AB581" s="2357"/>
      <c r="AC581" s="2355"/>
      <c r="AD581" s="2356"/>
      <c r="AE581" s="2356"/>
      <c r="AF581" s="2356"/>
      <c r="AG581" s="2356"/>
      <c r="AH581" s="2357"/>
      <c r="AN581" s="439"/>
    </row>
    <row r="582" spans="2:96" s="46" customFormat="1" ht="12.75" customHeight="1">
      <c r="E582" s="2581"/>
      <c r="F582" s="2582"/>
      <c r="G582" s="2582"/>
      <c r="H582" s="2582"/>
      <c r="I582" s="2582"/>
      <c r="J582" s="2583"/>
      <c r="K582" s="2581"/>
      <c r="L582" s="2582"/>
      <c r="M582" s="2582"/>
      <c r="N582" s="2582"/>
      <c r="O582" s="2582"/>
      <c r="P582" s="2583"/>
      <c r="Q582" s="2355"/>
      <c r="R582" s="2356"/>
      <c r="S582" s="2356"/>
      <c r="T582" s="2356"/>
      <c r="U582" s="2356"/>
      <c r="V582" s="2357"/>
      <c r="W582" s="2355"/>
      <c r="X582" s="2356"/>
      <c r="Y582" s="2356"/>
      <c r="Z582" s="2356"/>
      <c r="AA582" s="2356"/>
      <c r="AB582" s="2357"/>
      <c r="AC582" s="2355"/>
      <c r="AD582" s="2356"/>
      <c r="AE582" s="2356"/>
      <c r="AF582" s="2356"/>
      <c r="AG582" s="2356"/>
      <c r="AH582" s="2357"/>
      <c r="AN582" s="439"/>
      <c r="AP582" s="63" t="s">
        <v>1218</v>
      </c>
      <c r="BH582" s="63" t="s">
        <v>1219</v>
      </c>
    </row>
    <row r="583" spans="2:96" s="46" customFormat="1" ht="12.75" customHeight="1">
      <c r="E583" s="2309"/>
      <c r="F583" s="2310"/>
      <c r="G583" s="2310"/>
      <c r="H583" s="2310"/>
      <c r="I583" s="2310"/>
      <c r="J583" s="2311"/>
      <c r="K583" s="2306">
        <v>20</v>
      </c>
      <c r="L583" s="2307"/>
      <c r="M583" s="2307"/>
      <c r="N583" s="2307"/>
      <c r="O583" s="2307"/>
      <c r="P583" s="2308"/>
      <c r="Q583" s="2320">
        <f>IF(ISERROR(IF((((E583/$BJ$530)*100)&gt;100),"EXCESSIVE VALUE",(E583/$BJ$530)*100)),0,IF((((E583/$BJ$530)*100)&gt;100),"EXCESSIVE VALUE",(E583/$BJ$530)*100))</f>
        <v>0</v>
      </c>
      <c r="R583" s="2321"/>
      <c r="S583" s="2321"/>
      <c r="T583" s="2321"/>
      <c r="U583" s="2321"/>
      <c r="V583" s="2322"/>
      <c r="W583" s="2312">
        <f>IF(FLOOR(Q583,5)&gt;80,80,FLOOR(Q583,5))</f>
        <v>0</v>
      </c>
      <c r="X583" s="2313"/>
      <c r="Y583" s="2313"/>
      <c r="Z583" s="2313"/>
      <c r="AA583" s="2313"/>
      <c r="AB583" s="2314"/>
      <c r="AC583" s="2312">
        <f t="shared" ref="AC583:AC588" si="4">IFERROR(IF(W583&gt;0,INDEX($BI$509:$BP$523,MATCH(W583,$BH$509:$BH$523,0),MATCH(K583,$BI$508:$BP$508,0)),0),0)</f>
        <v>0</v>
      </c>
      <c r="AD583" s="2313"/>
      <c r="AE583" s="2313"/>
      <c r="AF583" s="2313"/>
      <c r="AG583" s="2313"/>
      <c r="AH583" s="2314"/>
      <c r="AN583" s="439"/>
      <c r="AO583" s="46">
        <v>5</v>
      </c>
      <c r="AP583" s="2442">
        <f t="shared" ref="AP583:AP588" si="5">IF(OR(BE573&gt;=0.1,BE573=0),0,1)</f>
        <v>0</v>
      </c>
      <c r="AQ583" s="2443"/>
      <c r="AR583" s="2443"/>
      <c r="AS583" s="2443"/>
      <c r="AT583" s="2444"/>
      <c r="AX583" s="2415" t="s">
        <v>862</v>
      </c>
      <c r="AY583" s="2421"/>
      <c r="AZ583" s="2421"/>
      <c r="BA583" s="2421"/>
      <c r="BB583" s="2421"/>
      <c r="BC583" s="2421"/>
      <c r="BD583" s="2421"/>
      <c r="BE583" s="2421"/>
      <c r="BF583" s="2421"/>
      <c r="BG583" s="2421"/>
      <c r="BH583" s="2421"/>
      <c r="BI583" s="2421"/>
      <c r="BJ583" s="2421"/>
      <c r="BK583" s="2421"/>
      <c r="BL583" s="2421"/>
      <c r="BM583" s="2421"/>
      <c r="BN583" s="2421"/>
      <c r="BO583" s="2421"/>
      <c r="BP583" s="2421"/>
      <c r="BQ583" s="2416"/>
    </row>
    <row r="584" spans="2:96" s="46" customFormat="1" ht="12.75" customHeight="1">
      <c r="E584" s="2309">
        <v>10</v>
      </c>
      <c r="F584" s="2310"/>
      <c r="G584" s="2310"/>
      <c r="H584" s="2310"/>
      <c r="I584" s="2310"/>
      <c r="J584" s="2311"/>
      <c r="K584" s="2306">
        <v>30</v>
      </c>
      <c r="L584" s="2307"/>
      <c r="M584" s="2307"/>
      <c r="N584" s="2307"/>
      <c r="O584" s="2307"/>
      <c r="P584" s="2308"/>
      <c r="Q584" s="2320">
        <f t="shared" ref="Q584:Q591" si="6">IF(ISERROR(IF((((E584/$BJ$530)*100)&gt;100),"EXCESSIVE VALUE",(E584/$BJ$530)*100)),0,IF((((E584/$BJ$530)*100)&gt;100),"EXCESSIVE VALUE",(E584/$BJ$530)*100))</f>
        <v>14.925373134328357</v>
      </c>
      <c r="R584" s="2321"/>
      <c r="S584" s="2321"/>
      <c r="T584" s="2321"/>
      <c r="U584" s="2321"/>
      <c r="V584" s="2322"/>
      <c r="W584" s="2312">
        <f>IF(FLOOR(Q584,5)&gt;80,80,FLOOR(Q584,5))</f>
        <v>10</v>
      </c>
      <c r="X584" s="2313"/>
      <c r="Y584" s="2313"/>
      <c r="Z584" s="2313"/>
      <c r="AA584" s="2313"/>
      <c r="AB584" s="2314"/>
      <c r="AC584" s="2312">
        <f t="shared" si="4"/>
        <v>15</v>
      </c>
      <c r="AD584" s="2313"/>
      <c r="AE584" s="2313"/>
      <c r="AF584" s="2313"/>
      <c r="AG584" s="2313"/>
      <c r="AH584" s="2314"/>
      <c r="AN584" s="439"/>
      <c r="AO584" s="46">
        <v>4</v>
      </c>
      <c r="AP584" s="2442">
        <f t="shared" si="5"/>
        <v>0</v>
      </c>
      <c r="AQ584" s="2443"/>
      <c r="AR584" s="2443"/>
      <c r="AS584" s="2443"/>
      <c r="AT584" s="2444"/>
      <c r="AX584" s="2440" t="s">
        <v>678</v>
      </c>
      <c r="AY584" s="2441"/>
      <c r="AZ584" s="1810" t="s">
        <v>678</v>
      </c>
      <c r="BA584" s="1811"/>
      <c r="BB584" s="2440" t="s">
        <v>292</v>
      </c>
      <c r="BC584" s="2441"/>
      <c r="BD584" s="2430" t="s">
        <v>292</v>
      </c>
      <c r="BE584" s="2432"/>
      <c r="BF584" s="2440" t="s">
        <v>291</v>
      </c>
      <c r="BG584" s="2441"/>
      <c r="BH584" s="2430" t="s">
        <v>291</v>
      </c>
      <c r="BI584" s="2432"/>
      <c r="BJ584" s="2440" t="s">
        <v>290</v>
      </c>
      <c r="BK584" s="2441"/>
      <c r="BL584" s="2430" t="s">
        <v>290</v>
      </c>
      <c r="BM584" s="2432"/>
      <c r="BN584" s="2440" t="s">
        <v>677</v>
      </c>
      <c r="BO584" s="2441"/>
      <c r="BP584" s="2430" t="s">
        <v>677</v>
      </c>
      <c r="BQ584" s="2432"/>
    </row>
    <row r="585" spans="2:96" s="46" customFormat="1" ht="12.75" customHeight="1">
      <c r="E585" s="2309"/>
      <c r="F585" s="2310"/>
      <c r="G585" s="2310"/>
      <c r="H585" s="2310"/>
      <c r="I585" s="2310"/>
      <c r="J585" s="2311"/>
      <c r="K585" s="2306">
        <v>35</v>
      </c>
      <c r="L585" s="2307"/>
      <c r="M585" s="2307"/>
      <c r="N585" s="2307"/>
      <c r="O585" s="2307"/>
      <c r="P585" s="2308"/>
      <c r="Q585" s="2320">
        <f t="shared" si="6"/>
        <v>0</v>
      </c>
      <c r="R585" s="2321"/>
      <c r="S585" s="2321"/>
      <c r="T585" s="2321"/>
      <c r="U585" s="2321"/>
      <c r="V585" s="2322"/>
      <c r="W585" s="2312">
        <f t="shared" ref="W585:W591" si="7">IF(FLOOR(Q585,5)&gt;80,80,FLOOR(Q585,5))</f>
        <v>0</v>
      </c>
      <c r="X585" s="2313"/>
      <c r="Y585" s="2313"/>
      <c r="Z585" s="2313"/>
      <c r="AA585" s="2313"/>
      <c r="AB585" s="2314"/>
      <c r="AC585" s="2312">
        <f t="shared" si="4"/>
        <v>0</v>
      </c>
      <c r="AD585" s="2313"/>
      <c r="AE585" s="2313"/>
      <c r="AF585" s="2313"/>
      <c r="AG585" s="2313"/>
      <c r="AH585" s="2314"/>
      <c r="AN585" s="439"/>
      <c r="AO585" s="137">
        <v>3</v>
      </c>
      <c r="AP585" s="2306">
        <f t="shared" si="5"/>
        <v>0</v>
      </c>
      <c r="AQ585" s="2307"/>
      <c r="AR585" s="2307"/>
      <c r="AS585" s="2307"/>
      <c r="AT585" s="2308"/>
      <c r="AX585" s="2440">
        <f>IF(AP535=1,1,0)</f>
        <v>0</v>
      </c>
      <c r="AY585" s="2441"/>
      <c r="AZ585" s="2415"/>
      <c r="BA585" s="2416"/>
      <c r="BB585" s="2438"/>
      <c r="BC585" s="2439"/>
      <c r="BD585" s="2430">
        <f>IF(AND(T608&gt;0,AP535&gt;0),1,0)</f>
        <v>1</v>
      </c>
      <c r="BE585" s="2432"/>
      <c r="BF585" s="2438"/>
      <c r="BG585" s="2439"/>
      <c r="BH585" s="2430">
        <f>IF(AND(T608&gt;0,AP535&gt;0),1,0)</f>
        <v>1</v>
      </c>
      <c r="BI585" s="2432"/>
      <c r="BJ585" s="2438"/>
      <c r="BK585" s="2439"/>
      <c r="BL585" s="2430">
        <f>IF(AND(T608&gt;0,AP535&gt;0),1,0)</f>
        <v>1</v>
      </c>
      <c r="BM585" s="2432"/>
      <c r="BN585" s="2438"/>
      <c r="BO585" s="2439"/>
      <c r="BP585" s="2430">
        <f>IF(AND(T608&gt;0,AP535&gt;0),1,0)</f>
        <v>1</v>
      </c>
      <c r="BQ585" s="2432"/>
    </row>
    <row r="586" spans="2:96" s="46" customFormat="1" ht="12.75" customHeight="1">
      <c r="E586" s="2309"/>
      <c r="F586" s="2310"/>
      <c r="G586" s="2310"/>
      <c r="H586" s="2310"/>
      <c r="I586" s="2310"/>
      <c r="J586" s="2311"/>
      <c r="K586" s="2306">
        <v>40</v>
      </c>
      <c r="L586" s="2307"/>
      <c r="M586" s="2307"/>
      <c r="N586" s="2307"/>
      <c r="O586" s="2307"/>
      <c r="P586" s="2308"/>
      <c r="Q586" s="2320">
        <f t="shared" si="6"/>
        <v>0</v>
      </c>
      <c r="R586" s="2321"/>
      <c r="S586" s="2321"/>
      <c r="T586" s="2321"/>
      <c r="U586" s="2321"/>
      <c r="V586" s="2322"/>
      <c r="W586" s="2312">
        <f t="shared" si="7"/>
        <v>0</v>
      </c>
      <c r="X586" s="2313"/>
      <c r="Y586" s="2313"/>
      <c r="Z586" s="2313"/>
      <c r="AA586" s="2313"/>
      <c r="AB586" s="2314"/>
      <c r="AC586" s="2312">
        <f t="shared" si="4"/>
        <v>0</v>
      </c>
      <c r="AD586" s="2313"/>
      <c r="AE586" s="2313"/>
      <c r="AF586" s="2313"/>
      <c r="AG586" s="2313"/>
      <c r="AH586" s="2314"/>
      <c r="AN586" s="439"/>
      <c r="AO586" s="46">
        <v>2</v>
      </c>
      <c r="AP586" s="2442">
        <f t="shared" si="5"/>
        <v>0</v>
      </c>
      <c r="AQ586" s="2443"/>
      <c r="AR586" s="2443"/>
      <c r="AS586" s="2443"/>
      <c r="AT586" s="2444"/>
      <c r="AX586" s="2438"/>
      <c r="AY586" s="2439"/>
      <c r="AZ586" s="2415"/>
      <c r="BA586" s="2416"/>
      <c r="BB586" s="2440">
        <f>IF(AP536=1,1,0)</f>
        <v>0</v>
      </c>
      <c r="BC586" s="2441"/>
      <c r="BD586" s="2415"/>
      <c r="BE586" s="2416"/>
      <c r="BF586" s="2438"/>
      <c r="BG586" s="2439"/>
      <c r="BH586" s="2430">
        <f>IF(AND(T609&gt;0,AP536&gt;0),1,0)</f>
        <v>1</v>
      </c>
      <c r="BI586" s="2432"/>
      <c r="BJ586" s="2438"/>
      <c r="BK586" s="2439"/>
      <c r="BL586" s="2430">
        <f>IF(AND(T609&gt;0,AP536&gt;0),1,0)</f>
        <v>1</v>
      </c>
      <c r="BM586" s="2432"/>
      <c r="BN586" s="2438"/>
      <c r="BO586" s="2439"/>
      <c r="BP586" s="2430">
        <f>IF(AND(T609&gt;0,AP536&gt;0),1,0)</f>
        <v>1</v>
      </c>
      <c r="BQ586" s="2432"/>
    </row>
    <row r="587" spans="2:96" s="46" customFormat="1" ht="12.75" customHeight="1">
      <c r="E587" s="2309">
        <v>21</v>
      </c>
      <c r="F587" s="2310"/>
      <c r="G587" s="2310"/>
      <c r="H587" s="2310"/>
      <c r="I587" s="2310"/>
      <c r="J587" s="2311"/>
      <c r="K587" s="2306">
        <v>45</v>
      </c>
      <c r="L587" s="2307"/>
      <c r="M587" s="2307"/>
      <c r="N587" s="2307"/>
      <c r="O587" s="2307"/>
      <c r="P587" s="2308"/>
      <c r="Q587" s="2320">
        <f t="shared" si="6"/>
        <v>31.343283582089555</v>
      </c>
      <c r="R587" s="2321"/>
      <c r="S587" s="2321"/>
      <c r="T587" s="2321"/>
      <c r="U587" s="2321"/>
      <c r="V587" s="2322"/>
      <c r="W587" s="2312">
        <f>IF(FLOOR(Q587,5)&gt;65,65,FLOOR(Q587,5))</f>
        <v>30</v>
      </c>
      <c r="X587" s="2313"/>
      <c r="Y587" s="2313"/>
      <c r="Z587" s="2313"/>
      <c r="AA587" s="2313"/>
      <c r="AB587" s="2314"/>
      <c r="AC587" s="2312">
        <f t="shared" si="4"/>
        <v>22.5</v>
      </c>
      <c r="AD587" s="2313"/>
      <c r="AE587" s="2313"/>
      <c r="AF587" s="2313"/>
      <c r="AG587" s="2313"/>
      <c r="AH587" s="2314"/>
      <c r="AN587" s="439"/>
      <c r="AO587" s="46">
        <v>1</v>
      </c>
      <c r="AP587" s="2442">
        <f t="shared" si="5"/>
        <v>0</v>
      </c>
      <c r="AQ587" s="2443"/>
      <c r="AR587" s="2443"/>
      <c r="AS587" s="2443"/>
      <c r="AT587" s="2444"/>
      <c r="AX587" s="2438"/>
      <c r="AY587" s="2439"/>
      <c r="AZ587" s="2415"/>
      <c r="BA587" s="2416"/>
      <c r="BB587" s="2438"/>
      <c r="BC587" s="2439"/>
      <c r="BD587" s="2415"/>
      <c r="BE587" s="2416"/>
      <c r="BF587" s="2440">
        <f>IF(AP537=1,1,0)</f>
        <v>0</v>
      </c>
      <c r="BG587" s="2441"/>
      <c r="BH587" s="2415"/>
      <c r="BI587" s="2416"/>
      <c r="BJ587" s="2438"/>
      <c r="BK587" s="2439"/>
      <c r="BL587" s="2430">
        <f>IF(AND(T610&gt;0,AP537&gt;0),1,0)</f>
        <v>1</v>
      </c>
      <c r="BM587" s="2432"/>
      <c r="BN587" s="2438"/>
      <c r="BO587" s="2439"/>
      <c r="BP587" s="2430">
        <f>IF(AND(T610&gt;0,AP537&gt;0),1,0)</f>
        <v>1</v>
      </c>
      <c r="BQ587" s="2432"/>
    </row>
    <row r="588" spans="2:96" s="46" customFormat="1" ht="12.75" customHeight="1">
      <c r="E588" s="2309"/>
      <c r="F588" s="2310"/>
      <c r="G588" s="2310"/>
      <c r="H588" s="2310"/>
      <c r="I588" s="2310"/>
      <c r="J588" s="2311"/>
      <c r="K588" s="2306">
        <v>50</v>
      </c>
      <c r="L588" s="2307"/>
      <c r="M588" s="2307"/>
      <c r="N588" s="2307"/>
      <c r="O588" s="2307"/>
      <c r="P588" s="2308"/>
      <c r="Q588" s="2320">
        <f t="shared" si="6"/>
        <v>0</v>
      </c>
      <c r="R588" s="2321"/>
      <c r="S588" s="2321"/>
      <c r="T588" s="2321"/>
      <c r="U588" s="2321"/>
      <c r="V588" s="2322"/>
      <c r="W588" s="2312">
        <f>IF(FLOOR(Q588,5)&gt;40,40,FLOOR(Q588,5))</f>
        <v>0</v>
      </c>
      <c r="X588" s="2313"/>
      <c r="Y588" s="2313"/>
      <c r="Z588" s="2313"/>
      <c r="AA588" s="2313"/>
      <c r="AB588" s="2314"/>
      <c r="AC588" s="2312">
        <f t="shared" si="4"/>
        <v>0</v>
      </c>
      <c r="AD588" s="2313"/>
      <c r="AE588" s="2313"/>
      <c r="AF588" s="2313"/>
      <c r="AG588" s="2313"/>
      <c r="AH588" s="2314"/>
      <c r="AN588" s="439"/>
      <c r="AO588" s="46">
        <v>0</v>
      </c>
      <c r="AP588" s="2442">
        <f t="shared" si="5"/>
        <v>0</v>
      </c>
      <c r="AQ588" s="2443"/>
      <c r="AR588" s="2443"/>
      <c r="AS588" s="2443"/>
      <c r="AT588" s="2444"/>
      <c r="AX588" s="2438"/>
      <c r="AY588" s="2439"/>
      <c r="AZ588" s="2415"/>
      <c r="BA588" s="2416"/>
      <c r="BB588" s="2438"/>
      <c r="BC588" s="2439"/>
      <c r="BD588" s="2415"/>
      <c r="BE588" s="2416"/>
      <c r="BF588" s="2438"/>
      <c r="BG588" s="2439"/>
      <c r="BH588" s="2415"/>
      <c r="BI588" s="2416"/>
      <c r="BJ588" s="2440">
        <f>IF(AP538=1,1,0)</f>
        <v>0</v>
      </c>
      <c r="BK588" s="2441"/>
      <c r="BL588" s="2438"/>
      <c r="BM588" s="2439"/>
      <c r="BN588" s="2438"/>
      <c r="BO588" s="2439"/>
      <c r="BP588" s="2430">
        <f>IF(AND(T611&gt;0,AP538&gt;0),1,0)</f>
        <v>1</v>
      </c>
      <c r="BQ588" s="2432"/>
    </row>
    <row r="589" spans="2:96" s="46" customFormat="1" ht="12.75" customHeight="1">
      <c r="E589" s="2407">
        <v>20</v>
      </c>
      <c r="F589" s="2408"/>
      <c r="G589" s="2408"/>
      <c r="H589" s="2408"/>
      <c r="I589" s="2408"/>
      <c r="J589" s="2409"/>
      <c r="K589" s="2403">
        <f>IF(OR(Application!D211="Rural",Application!D211="Rural apportionment (Section 514)",Application!D211="Rural apportionment (Section 515)",Application!D211="Rural apportionment (HOME)",Application!D211="Rural (Native American apportionment)"),50,0)</f>
        <v>50</v>
      </c>
      <c r="L589" s="2404"/>
      <c r="M589" s="2405" t="s">
        <v>2027</v>
      </c>
      <c r="N589" s="2405"/>
      <c r="O589" s="2405"/>
      <c r="P589" s="2406"/>
      <c r="Q589" s="2320">
        <f t="shared" si="6"/>
        <v>29.850746268656714</v>
      </c>
      <c r="R589" s="2321"/>
      <c r="S589" s="2321"/>
      <c r="T589" s="2321"/>
      <c r="U589" s="2321"/>
      <c r="V589" s="2322"/>
      <c r="W589" s="2312">
        <f>IF(FLOOR(Q589,5)&gt;50,50,FLOOR(Q589,5))</f>
        <v>25</v>
      </c>
      <c r="X589" s="2313"/>
      <c r="Y589" s="2313"/>
      <c r="Z589" s="2313"/>
      <c r="AA589" s="2313"/>
      <c r="AB589" s="2314"/>
      <c r="AC589" s="2312">
        <f>IFERROR(IF(W589&gt;0,INDEX($AT$509:$BA$523,MATCH(W589,$AS$509:$AS$523,0),MATCH(K589,$AT$508:$BA$508,0)),0),0)</f>
        <v>12.5</v>
      </c>
      <c r="AD589" s="2313"/>
      <c r="AE589" s="2313"/>
      <c r="AF589" s="2313"/>
      <c r="AG589" s="2313"/>
      <c r="AH589" s="2314"/>
      <c r="AN589" s="439"/>
      <c r="AP589" s="2442"/>
      <c r="AQ589" s="2443"/>
      <c r="AR589" s="2443"/>
      <c r="AS589" s="2443"/>
      <c r="AT589" s="2444"/>
      <c r="AX589" s="2438"/>
      <c r="AY589" s="2439"/>
      <c r="AZ589" s="2415"/>
      <c r="BA589" s="2416"/>
      <c r="BB589" s="2438"/>
      <c r="BC589" s="2439"/>
      <c r="BD589" s="2415"/>
      <c r="BE589" s="2416"/>
      <c r="BF589" s="2438"/>
      <c r="BG589" s="2439"/>
      <c r="BH589" s="2415"/>
      <c r="BI589" s="2416"/>
      <c r="BJ589" s="2438"/>
      <c r="BK589" s="2439"/>
      <c r="BL589" s="2438"/>
      <c r="BM589" s="2439"/>
      <c r="BN589" s="2440">
        <f>IF(AP539=1,1,0)</f>
        <v>0</v>
      </c>
      <c r="BO589" s="2441"/>
      <c r="BP589" s="2415"/>
      <c r="BQ589" s="2416"/>
    </row>
    <row r="590" spans="2:96" s="46" customFormat="1" ht="12.75" customHeight="1">
      <c r="E590" s="2407"/>
      <c r="F590" s="2408"/>
      <c r="G590" s="2408"/>
      <c r="H590" s="2408"/>
      <c r="I590" s="2408"/>
      <c r="J590" s="2409"/>
      <c r="K590" s="2403">
        <f>IF(OR(Application!D211="Rural",Application!D211="Rural apportionment (Section 514)",Application!D211="Rural apportionment (Section 515)",Application!D211="Rural apportionment (HOME)",Application!D211="Rural (Native American apportionment)"),55,0)</f>
        <v>55</v>
      </c>
      <c r="L590" s="2404"/>
      <c r="M590" s="2405" t="s">
        <v>2027</v>
      </c>
      <c r="N590" s="2405"/>
      <c r="O590" s="2405"/>
      <c r="P590" s="2406"/>
      <c r="Q590" s="2320">
        <f t="shared" si="6"/>
        <v>0</v>
      </c>
      <c r="R590" s="2321"/>
      <c r="S590" s="2321"/>
      <c r="T590" s="2321"/>
      <c r="U590" s="2321"/>
      <c r="V590" s="2322"/>
      <c r="W590" s="2312">
        <f>IF(FLOOR(Q590,5)&gt;40,40,FLOOR(Q590,5))</f>
        <v>0</v>
      </c>
      <c r="X590" s="2313"/>
      <c r="Y590" s="2313"/>
      <c r="Z590" s="2313"/>
      <c r="AA590" s="2313"/>
      <c r="AB590" s="2314"/>
      <c r="AC590" s="2312">
        <f>IFERROR(IF(W590&gt;0,INDEX($AT$509:$BA$523,MATCH(W590,$AS$509:$AS$523,0),MATCH(K590,$AT$508:$BA$508,0)),0),0)</f>
        <v>0</v>
      </c>
      <c r="AD590" s="2313"/>
      <c r="AE590" s="2313"/>
      <c r="AF590" s="2313"/>
      <c r="AG590" s="2313"/>
      <c r="AH590" s="2314"/>
      <c r="AN590" s="439"/>
      <c r="AX590" s="2440">
        <f>SUM(AX585:AY589)</f>
        <v>0</v>
      </c>
      <c r="AY590" s="2441"/>
      <c r="AZ590" s="2430">
        <f>SUM(AZ586:BA589)</f>
        <v>0</v>
      </c>
      <c r="BA590" s="2432"/>
      <c r="BB590" s="2440">
        <f>SUM(BB586:BC589)</f>
        <v>0</v>
      </c>
      <c r="BC590" s="2441"/>
      <c r="BD590" s="2430">
        <f>SUM(BD585:BE589)</f>
        <v>1</v>
      </c>
      <c r="BE590" s="2432"/>
      <c r="BF590" s="2440">
        <f>SUM(BF587:BG589)</f>
        <v>0</v>
      </c>
      <c r="BG590" s="2441"/>
      <c r="BH590" s="2430">
        <f>SUM(BH585:BI589)</f>
        <v>2</v>
      </c>
      <c r="BI590" s="2432"/>
      <c r="BJ590" s="2440">
        <f>SUM(BJ585:BK589)</f>
        <v>0</v>
      </c>
      <c r="BK590" s="2441"/>
      <c r="BL590" s="2430">
        <f>SUM(BL585:BM589)</f>
        <v>3</v>
      </c>
      <c r="BM590" s="2432"/>
      <c r="BN590" s="2440">
        <f>SUM(BN585:BO589)</f>
        <v>0</v>
      </c>
      <c r="BO590" s="2441"/>
      <c r="BP590" s="2430">
        <f>SUM(BP585:BQ589)</f>
        <v>4</v>
      </c>
      <c r="BQ590" s="2432"/>
    </row>
    <row r="591" spans="2:96" s="46" customFormat="1" ht="12.75" customHeight="1">
      <c r="E591" s="2309">
        <v>16</v>
      </c>
      <c r="F591" s="2310"/>
      <c r="G591" s="2310"/>
      <c r="H591" s="2310"/>
      <c r="I591" s="2310"/>
      <c r="J591" s="2311"/>
      <c r="K591" s="2306" t="s">
        <v>2028</v>
      </c>
      <c r="L591" s="2307"/>
      <c r="M591" s="2307"/>
      <c r="N591" s="2307"/>
      <c r="O591" s="2307"/>
      <c r="P591" s="2308"/>
      <c r="Q591" s="2320">
        <f t="shared" si="6"/>
        <v>23.880597014925371</v>
      </c>
      <c r="R591" s="2321"/>
      <c r="S591" s="2321"/>
      <c r="T591" s="2321"/>
      <c r="U591" s="2321"/>
      <c r="V591" s="2322"/>
      <c r="W591" s="2312">
        <f t="shared" si="7"/>
        <v>20</v>
      </c>
      <c r="X591" s="2313"/>
      <c r="Y591" s="2313"/>
      <c r="Z591" s="2313"/>
      <c r="AA591" s="2313"/>
      <c r="AB591" s="2314"/>
      <c r="AC591" s="2312">
        <v>0</v>
      </c>
      <c r="AD591" s="2313"/>
      <c r="AE591" s="2313"/>
      <c r="AF591" s="2313"/>
      <c r="AG591" s="2313"/>
      <c r="AH591" s="2314"/>
      <c r="AN591" s="439"/>
      <c r="AX591" s="2435">
        <f>IF(AND(AX590=1,AZ590&gt;1),1,0)</f>
        <v>0</v>
      </c>
      <c r="AY591" s="2436"/>
      <c r="AZ591" s="2436"/>
      <c r="BA591" s="2437"/>
      <c r="BB591" s="2435">
        <f>IF(AND(BB590=1,BD590&gt;=1),1,0)</f>
        <v>0</v>
      </c>
      <c r="BC591" s="2436"/>
      <c r="BD591" s="2436"/>
      <c r="BE591" s="2437"/>
      <c r="BF591" s="2435">
        <f>IF(AND(BF590=1,BH590&gt;=1),1,0)</f>
        <v>0</v>
      </c>
      <c r="BG591" s="2436"/>
      <c r="BH591" s="2436"/>
      <c r="BI591" s="2437"/>
      <c r="BJ591" s="2435">
        <f>IF(AND(BJ590=1,BL590&gt;=1),1,0)</f>
        <v>0</v>
      </c>
      <c r="BK591" s="2436"/>
      <c r="BL591" s="2436"/>
      <c r="BM591" s="2437"/>
      <c r="BN591" s="2435">
        <f>IF(AND(BN590=1,BP590&gt;=1),1,0)</f>
        <v>0</v>
      </c>
      <c r="BO591" s="2436"/>
      <c r="BP591" s="2436"/>
      <c r="BQ591" s="2437"/>
    </row>
    <row r="592" spans="2:96" s="46" customFormat="1" ht="12.75" customHeight="1">
      <c r="E592" s="2550">
        <f>SUM(E583:J591)</f>
        <v>67</v>
      </c>
      <c r="F592" s="2551"/>
      <c r="G592" s="2551"/>
      <c r="H592" s="2551"/>
      <c r="I592" s="2551"/>
      <c r="J592" s="2552"/>
      <c r="K592" s="260"/>
      <c r="L592" s="260"/>
      <c r="M592" s="260"/>
      <c r="N592" s="260"/>
      <c r="O592" s="260"/>
      <c r="P592" s="260"/>
      <c r="Q592" s="260"/>
      <c r="R592" s="260"/>
      <c r="S592" s="260"/>
      <c r="T592" s="260"/>
      <c r="U592" s="254"/>
      <c r="V592" s="254"/>
      <c r="W592" s="254"/>
      <c r="X592" s="254"/>
      <c r="Y592" s="254"/>
      <c r="Z592" s="260"/>
      <c r="AA592" s="254"/>
      <c r="AB592" s="100" t="s">
        <v>667</v>
      </c>
      <c r="AC592" s="2547">
        <f>IF(SUM(AC583:AH591)&gt;0,SUM(AC583:AH591),0)</f>
        <v>50</v>
      </c>
      <c r="AD592" s="2548"/>
      <c r="AE592" s="2548"/>
      <c r="AF592" s="2548"/>
      <c r="AG592" s="2548"/>
      <c r="AH592" s="2549"/>
      <c r="AK592" s="8"/>
      <c r="AL592" s="8"/>
      <c r="AM592" s="261"/>
      <c r="AN592" s="439"/>
      <c r="AX592" s="16"/>
      <c r="AY592" s="16"/>
      <c r="AZ592" s="16"/>
      <c r="BA592" s="16"/>
      <c r="BB592" s="16"/>
      <c r="BC592" s="16"/>
      <c r="BD592" s="16"/>
      <c r="BE592" s="16"/>
      <c r="BF592" s="16"/>
      <c r="BG592" s="16"/>
      <c r="BH592" s="16"/>
      <c r="BI592" s="240" t="s">
        <v>672</v>
      </c>
      <c r="BJ592" s="2435">
        <f>AX591+BB591+BF591+BJ591+BN591</f>
        <v>0</v>
      </c>
      <c r="BK592" s="2436"/>
      <c r="BL592" s="2436"/>
      <c r="BM592" s="2437"/>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7" t="s">
        <v>114</v>
      </c>
      <c r="AH595" s="2327"/>
      <c r="AI595" s="2327"/>
      <c r="AJ595" s="2327"/>
      <c r="AK595" s="8"/>
      <c r="AL595" s="8"/>
      <c r="AM595" s="8"/>
      <c r="AN595" s="439"/>
    </row>
    <row r="596" spans="1:69" s="46" customFormat="1" ht="12.75" customHeight="1">
      <c r="B596" s="2540" t="s">
        <v>2004</v>
      </c>
      <c r="C596" s="2540"/>
      <c r="D596" s="2540"/>
      <c r="E596" s="2540"/>
      <c r="F596" s="2540"/>
      <c r="G596" s="2540"/>
      <c r="H596" s="2540"/>
      <c r="I596" s="2540"/>
      <c r="J596" s="2540"/>
      <c r="K596" s="2540"/>
      <c r="L596" s="2540"/>
      <c r="M596" s="2540"/>
      <c r="N596" s="2540"/>
      <c r="O596" s="2540"/>
      <c r="P596" s="2540"/>
      <c r="Q596" s="2540"/>
      <c r="R596" s="2540"/>
      <c r="S596" s="2540"/>
      <c r="T596" s="2540"/>
      <c r="U596" s="2540"/>
      <c r="V596" s="2540"/>
      <c r="W596" s="2540"/>
      <c r="X596" s="2540"/>
      <c r="Y596" s="2540"/>
      <c r="Z596" s="2540"/>
      <c r="AA596" s="2540"/>
      <c r="AB596" s="2540"/>
      <c r="AC596" s="2540"/>
      <c r="AD596" s="2540"/>
      <c r="AE596" s="2540"/>
      <c r="AF596" s="2540"/>
      <c r="AG596" s="2540"/>
      <c r="AH596" s="2540"/>
      <c r="AI596" s="65"/>
      <c r="AJ596" s="65"/>
      <c r="AK596" s="16"/>
      <c r="AL596" s="16"/>
      <c r="AM596" s="16"/>
      <c r="AN596" s="439"/>
    </row>
    <row r="597" spans="1:69" s="46" customFormat="1" ht="12.75" customHeight="1">
      <c r="A597" s="65"/>
      <c r="B597" s="2540"/>
      <c r="C597" s="2540"/>
      <c r="D597" s="2540"/>
      <c r="E597" s="2540"/>
      <c r="F597" s="2540"/>
      <c r="G597" s="2540"/>
      <c r="H597" s="2540"/>
      <c r="I597" s="2540"/>
      <c r="J597" s="2540"/>
      <c r="K597" s="2540"/>
      <c r="L597" s="2540"/>
      <c r="M597" s="2540"/>
      <c r="N597" s="2540"/>
      <c r="O597" s="2540"/>
      <c r="P597" s="2540"/>
      <c r="Q597" s="2540"/>
      <c r="R597" s="2540"/>
      <c r="S597" s="2540"/>
      <c r="T597" s="2540"/>
      <c r="U597" s="2540"/>
      <c r="V597" s="2540"/>
      <c r="W597" s="2540"/>
      <c r="X597" s="2540"/>
      <c r="Y597" s="2540"/>
      <c r="Z597" s="2540"/>
      <c r="AA597" s="2540"/>
      <c r="AB597" s="2540"/>
      <c r="AC597" s="2540"/>
      <c r="AD597" s="2540"/>
      <c r="AE597" s="2540"/>
      <c r="AF597" s="2540"/>
      <c r="AG597" s="2540"/>
      <c r="AH597" s="2540"/>
      <c r="AI597" s="65"/>
      <c r="AJ597" s="65"/>
      <c r="AK597" s="16"/>
      <c r="AL597" s="16"/>
      <c r="AM597" s="16"/>
      <c r="AN597" s="439"/>
    </row>
    <row r="598" spans="1:69" s="46" customFormat="1" ht="12.75" customHeight="1">
      <c r="A598" s="65"/>
      <c r="B598" s="2540"/>
      <c r="C598" s="2540"/>
      <c r="D598" s="2540"/>
      <c r="E598" s="2540"/>
      <c r="F598" s="2540"/>
      <c r="G598" s="2540"/>
      <c r="H598" s="2540"/>
      <c r="I598" s="2540"/>
      <c r="J598" s="2540"/>
      <c r="K598" s="2540"/>
      <c r="L598" s="2540"/>
      <c r="M598" s="2540"/>
      <c r="N598" s="2540"/>
      <c r="O598" s="2540"/>
      <c r="P598" s="2540"/>
      <c r="Q598" s="2540"/>
      <c r="R598" s="2540"/>
      <c r="S598" s="2540"/>
      <c r="T598" s="2540"/>
      <c r="U598" s="2540"/>
      <c r="V598" s="2540"/>
      <c r="W598" s="2540"/>
      <c r="X598" s="2540"/>
      <c r="Y598" s="2540"/>
      <c r="Z598" s="2540"/>
      <c r="AA598" s="2540"/>
      <c r="AB598" s="2540"/>
      <c r="AC598" s="2540"/>
      <c r="AD598" s="2540"/>
      <c r="AE598" s="2540"/>
      <c r="AF598" s="2540"/>
      <c r="AG598" s="2540"/>
      <c r="AH598" s="2540"/>
      <c r="AI598" s="65"/>
      <c r="AJ598" s="65"/>
      <c r="AK598" s="16"/>
      <c r="AL598" s="16"/>
      <c r="AM598" s="16"/>
      <c r="AN598" s="439"/>
    </row>
    <row r="599" spans="1:69" s="46" customFormat="1" ht="12.75" customHeight="1">
      <c r="A599" s="65"/>
      <c r="B599" s="2540"/>
      <c r="C599" s="2540"/>
      <c r="D599" s="2540"/>
      <c r="E599" s="2540"/>
      <c r="F599" s="2540"/>
      <c r="G599" s="2540"/>
      <c r="H599" s="2540"/>
      <c r="I599" s="2540"/>
      <c r="J599" s="2540"/>
      <c r="K599" s="2540"/>
      <c r="L599" s="2540"/>
      <c r="M599" s="2540"/>
      <c r="N599" s="2540"/>
      <c r="O599" s="2540"/>
      <c r="P599" s="2540"/>
      <c r="Q599" s="2540"/>
      <c r="R599" s="2540"/>
      <c r="S599" s="2540"/>
      <c r="T599" s="2540"/>
      <c r="U599" s="2540"/>
      <c r="V599" s="2540"/>
      <c r="W599" s="2540"/>
      <c r="X599" s="2540"/>
      <c r="Y599" s="2540"/>
      <c r="Z599" s="2540"/>
      <c r="AA599" s="2540"/>
      <c r="AB599" s="2540"/>
      <c r="AC599" s="2540"/>
      <c r="AD599" s="2540"/>
      <c r="AE599" s="2540"/>
      <c r="AF599" s="2540"/>
      <c r="AG599" s="2540"/>
      <c r="AH599" s="2540"/>
      <c r="AI599" s="65"/>
      <c r="AJ599" s="65"/>
      <c r="AK599" s="16"/>
      <c r="AL599" s="16"/>
      <c r="AM599" s="16"/>
      <c r="AN599" s="439"/>
    </row>
    <row r="600" spans="1:69" s="46" customFormat="1" ht="12.75" customHeight="1">
      <c r="A600" s="65"/>
      <c r="B600" s="2540"/>
      <c r="C600" s="2540"/>
      <c r="D600" s="2540"/>
      <c r="E600" s="2540"/>
      <c r="F600" s="2540"/>
      <c r="G600" s="2540"/>
      <c r="H600" s="2540"/>
      <c r="I600" s="2540"/>
      <c r="J600" s="2540"/>
      <c r="K600" s="2540"/>
      <c r="L600" s="2540"/>
      <c r="M600" s="2540"/>
      <c r="N600" s="2540"/>
      <c r="O600" s="2540"/>
      <c r="P600" s="2540"/>
      <c r="Q600" s="2540"/>
      <c r="R600" s="2540"/>
      <c r="S600" s="2540"/>
      <c r="T600" s="2540"/>
      <c r="U600" s="2540"/>
      <c r="V600" s="2540"/>
      <c r="W600" s="2540"/>
      <c r="X600" s="2540"/>
      <c r="Y600" s="2540"/>
      <c r="Z600" s="2540"/>
      <c r="AA600" s="2540"/>
      <c r="AB600" s="2540"/>
      <c r="AC600" s="2540"/>
      <c r="AD600" s="2540"/>
      <c r="AE600" s="2540"/>
      <c r="AF600" s="2540"/>
      <c r="AG600" s="2540"/>
      <c r="AH600" s="2540"/>
      <c r="AI600" s="65"/>
      <c r="AJ600" s="65"/>
      <c r="AK600" s="16"/>
      <c r="AL600" s="16"/>
      <c r="AM600" s="16"/>
      <c r="AN600" s="439"/>
    </row>
    <row r="601" spans="1:69" s="46" customFormat="1" ht="12.75" customHeight="1">
      <c r="A601" s="65"/>
      <c r="B601" s="2540"/>
      <c r="C601" s="2540"/>
      <c r="D601" s="2540"/>
      <c r="E601" s="2540"/>
      <c r="F601" s="2540"/>
      <c r="G601" s="2540"/>
      <c r="H601" s="2540"/>
      <c r="I601" s="2540"/>
      <c r="J601" s="2540"/>
      <c r="K601" s="2540"/>
      <c r="L601" s="2540"/>
      <c r="M601" s="2540"/>
      <c r="N601" s="2540"/>
      <c r="O601" s="2540"/>
      <c r="P601" s="2540"/>
      <c r="Q601" s="2540"/>
      <c r="R601" s="2540"/>
      <c r="S601" s="2540"/>
      <c r="T601" s="2540"/>
      <c r="U601" s="2540"/>
      <c r="V601" s="2540"/>
      <c r="W601" s="2540"/>
      <c r="X601" s="2540"/>
      <c r="Y601" s="2540"/>
      <c r="Z601" s="2540"/>
      <c r="AA601" s="2540"/>
      <c r="AB601" s="2540"/>
      <c r="AC601" s="2540"/>
      <c r="AD601" s="2540"/>
      <c r="AE601" s="2540"/>
      <c r="AF601" s="2540"/>
      <c r="AG601" s="2540"/>
      <c r="AH601" s="2540"/>
      <c r="AI601" s="65"/>
      <c r="AJ601" s="65"/>
      <c r="AK601" s="65"/>
      <c r="AL601" s="65"/>
      <c r="AM601" s="65"/>
      <c r="AN601" s="1084"/>
    </row>
    <row r="602" spans="1:69">
      <c r="E602" s="245"/>
      <c r="BD602" s="65"/>
      <c r="BE602" s="65"/>
      <c r="BF602" s="65"/>
      <c r="BG602" s="65"/>
      <c r="BH602" s="65"/>
    </row>
    <row r="603" spans="1:69" ht="12.75" customHeight="1">
      <c r="J603" s="2491" t="s">
        <v>863</v>
      </c>
      <c r="K603" s="2492"/>
      <c r="L603" s="2492"/>
      <c r="M603" s="2492"/>
      <c r="N603" s="2493"/>
      <c r="O603" s="2537" t="s">
        <v>1643</v>
      </c>
      <c r="P603" s="2538"/>
      <c r="Q603" s="2538"/>
      <c r="R603" s="2538"/>
      <c r="S603" s="2539"/>
      <c r="T603" s="2537" t="s">
        <v>1937</v>
      </c>
      <c r="U603" s="2538"/>
      <c r="V603" s="2538"/>
      <c r="W603" s="2538"/>
      <c r="X603" s="2539"/>
      <c r="Y603" s="2537" t="s">
        <v>1644</v>
      </c>
      <c r="Z603" s="2538"/>
      <c r="AA603" s="2538"/>
      <c r="AB603" s="2538"/>
      <c r="AC603" s="2539"/>
      <c r="AF603" s="16"/>
      <c r="AG603" s="16"/>
      <c r="AH603" s="16"/>
      <c r="AI603" s="16"/>
      <c r="AJ603" s="16"/>
    </row>
    <row r="604" spans="1:69" ht="12.75" customHeight="1">
      <c r="D604" s="16"/>
      <c r="E604" s="16"/>
      <c r="F604" s="16"/>
      <c r="G604" s="16"/>
      <c r="H604" s="16"/>
      <c r="I604" s="16"/>
      <c r="J604" s="2494"/>
      <c r="K604" s="2495"/>
      <c r="L604" s="2495"/>
      <c r="M604" s="2495"/>
      <c r="N604" s="2496"/>
      <c r="O604" s="2355"/>
      <c r="P604" s="2356"/>
      <c r="Q604" s="2356"/>
      <c r="R604" s="2356"/>
      <c r="S604" s="2357"/>
      <c r="T604" s="2355"/>
      <c r="U604" s="2356"/>
      <c r="V604" s="2356"/>
      <c r="W604" s="2356"/>
      <c r="X604" s="2357"/>
      <c r="Y604" s="2355"/>
      <c r="Z604" s="2356"/>
      <c r="AA604" s="2356"/>
      <c r="AB604" s="2356"/>
      <c r="AC604" s="2357"/>
      <c r="AF604" s="16"/>
      <c r="AG604" s="16"/>
      <c r="AH604" s="16"/>
      <c r="AI604" s="16"/>
      <c r="AJ604" s="16"/>
    </row>
    <row r="605" spans="1:69">
      <c r="I605" s="16"/>
      <c r="J605" s="2494"/>
      <c r="K605" s="2495"/>
      <c r="L605" s="2495"/>
      <c r="M605" s="2495"/>
      <c r="N605" s="2496"/>
      <c r="O605" s="2355"/>
      <c r="P605" s="2356"/>
      <c r="Q605" s="2356"/>
      <c r="R605" s="2356"/>
      <c r="S605" s="2357"/>
      <c r="T605" s="2355"/>
      <c r="U605" s="2356"/>
      <c r="V605" s="2356"/>
      <c r="W605" s="2356"/>
      <c r="X605" s="2357"/>
      <c r="Y605" s="2355"/>
      <c r="Z605" s="2356"/>
      <c r="AA605" s="2356"/>
      <c r="AB605" s="2356"/>
      <c r="AC605" s="2357"/>
      <c r="AD605" s="42"/>
      <c r="AF605" s="16"/>
      <c r="AG605" s="16"/>
      <c r="AH605" s="16"/>
      <c r="AI605" s="16"/>
      <c r="AJ605" s="16"/>
    </row>
    <row r="606" spans="1:69">
      <c r="D606" s="16"/>
      <c r="E606" s="16"/>
      <c r="F606" s="16"/>
      <c r="G606" s="16"/>
      <c r="H606" s="16"/>
      <c r="I606" s="16"/>
      <c r="J606" s="2494"/>
      <c r="K606" s="2495"/>
      <c r="L606" s="2495"/>
      <c r="M606" s="2495"/>
      <c r="N606" s="2496"/>
      <c r="O606" s="2355"/>
      <c r="P606" s="2356"/>
      <c r="Q606" s="2356"/>
      <c r="R606" s="2356"/>
      <c r="S606" s="2357"/>
      <c r="T606" s="2355"/>
      <c r="U606" s="2356"/>
      <c r="V606" s="2356"/>
      <c r="W606" s="2356"/>
      <c r="X606" s="2357"/>
      <c r="Y606" s="2355"/>
      <c r="Z606" s="2356"/>
      <c r="AA606" s="2356"/>
      <c r="AB606" s="2356"/>
      <c r="AC606" s="2357"/>
      <c r="AD606" s="42"/>
      <c r="AF606" s="16"/>
      <c r="AG606" s="16"/>
      <c r="AH606" s="16"/>
      <c r="AI606" s="16"/>
      <c r="AJ606" s="16"/>
    </row>
    <row r="607" spans="1:69">
      <c r="D607" s="16"/>
      <c r="E607" s="16"/>
      <c r="F607" s="16"/>
      <c r="G607" s="16"/>
      <c r="H607" s="16"/>
      <c r="I607" s="16"/>
      <c r="J607" s="2390" t="s">
        <v>250</v>
      </c>
      <c r="K607" s="2391"/>
      <c r="L607" s="2391"/>
      <c r="M607" s="2391"/>
      <c r="N607" s="2392"/>
      <c r="O607" s="2306">
        <f>Application!CM627</f>
        <v>0</v>
      </c>
      <c r="P607" s="2307"/>
      <c r="Q607" s="2307"/>
      <c r="R607" s="2307"/>
      <c r="S607" s="2308"/>
      <c r="T607" s="2306">
        <f>Application!DR628</f>
        <v>0</v>
      </c>
      <c r="U607" s="2307"/>
      <c r="V607" s="2307"/>
      <c r="W607" s="2307"/>
      <c r="X607" s="2308"/>
      <c r="Y607" s="2393">
        <f t="shared" ref="Y607:Y612" si="8">IF(T607&gt;0,T607/O607,0)</f>
        <v>0</v>
      </c>
      <c r="Z607" s="2394"/>
      <c r="AA607" s="2394"/>
      <c r="AB607" s="2394"/>
      <c r="AC607" s="2395"/>
      <c r="AD607" s="42"/>
      <c r="AF607" s="16"/>
      <c r="AG607" s="16"/>
      <c r="AH607" s="16"/>
      <c r="AI607" s="16"/>
      <c r="AJ607" s="16"/>
    </row>
    <row r="608" spans="1:69">
      <c r="D608" s="16"/>
      <c r="E608" s="16"/>
      <c r="F608" s="16"/>
      <c r="G608" s="16"/>
      <c r="H608" s="16"/>
      <c r="I608" s="16"/>
      <c r="J608" s="2390" t="s">
        <v>36</v>
      </c>
      <c r="K608" s="2391"/>
      <c r="L608" s="2391"/>
      <c r="M608" s="2391"/>
      <c r="N608" s="2392"/>
      <c r="O608" s="2306">
        <f>Application!CH627</f>
        <v>6</v>
      </c>
      <c r="P608" s="2307"/>
      <c r="Q608" s="2307"/>
      <c r="R608" s="2307"/>
      <c r="S608" s="2308"/>
      <c r="T608" s="2306">
        <f>Application!DM628</f>
        <v>1</v>
      </c>
      <c r="U608" s="2307"/>
      <c r="V608" s="2307"/>
      <c r="W608" s="2307"/>
      <c r="X608" s="2308"/>
      <c r="Y608" s="2393">
        <f t="shared" si="8"/>
        <v>0.16666666666666666</v>
      </c>
      <c r="Z608" s="2394"/>
      <c r="AA608" s="2394"/>
      <c r="AB608" s="2394"/>
      <c r="AC608" s="2395"/>
      <c r="AD608" s="42"/>
      <c r="AF608" s="16"/>
      <c r="AG608" s="16"/>
      <c r="AH608" s="16"/>
      <c r="AI608" s="16"/>
      <c r="AJ608" s="16"/>
    </row>
    <row r="609" spans="1:60">
      <c r="D609" s="16"/>
      <c r="E609" s="16"/>
      <c r="F609" s="16"/>
      <c r="G609" s="16"/>
      <c r="H609" s="16"/>
      <c r="I609" s="16"/>
      <c r="J609" s="2390" t="s">
        <v>292</v>
      </c>
      <c r="K609" s="2391"/>
      <c r="L609" s="2391"/>
      <c r="M609" s="2391"/>
      <c r="N609" s="2392"/>
      <c r="O609" s="2306">
        <f>Application!CC627</f>
        <v>23</v>
      </c>
      <c r="P609" s="2307"/>
      <c r="Q609" s="2307"/>
      <c r="R609" s="2307"/>
      <c r="S609" s="2308"/>
      <c r="T609" s="2306">
        <f>Application!DH628</f>
        <v>4</v>
      </c>
      <c r="U609" s="2307"/>
      <c r="V609" s="2307"/>
      <c r="W609" s="2307"/>
      <c r="X609" s="2308"/>
      <c r="Y609" s="2393">
        <f t="shared" si="8"/>
        <v>0.17391304347826086</v>
      </c>
      <c r="Z609" s="2394"/>
      <c r="AA609" s="2394"/>
      <c r="AB609" s="2394"/>
      <c r="AC609" s="2395"/>
      <c r="AD609" s="16"/>
      <c r="AF609" s="16"/>
      <c r="AG609" s="16"/>
      <c r="AH609" s="16"/>
      <c r="AI609" s="16"/>
      <c r="AJ609" s="16"/>
      <c r="AN609" s="1100"/>
    </row>
    <row r="610" spans="1:60">
      <c r="D610" s="16"/>
      <c r="E610" s="16"/>
      <c r="F610" s="16"/>
      <c r="G610" s="16"/>
      <c r="H610" s="16"/>
      <c r="I610" s="16"/>
      <c r="J610" s="2390" t="s">
        <v>291</v>
      </c>
      <c r="K610" s="2391"/>
      <c r="L610" s="2391"/>
      <c r="M610" s="2391"/>
      <c r="N610" s="2392"/>
      <c r="O610" s="2306">
        <f>Application!BX627</f>
        <v>30</v>
      </c>
      <c r="P610" s="2307"/>
      <c r="Q610" s="2307"/>
      <c r="R610" s="2307"/>
      <c r="S610" s="2308"/>
      <c r="T610" s="2306">
        <f>Application!DC628</f>
        <v>4</v>
      </c>
      <c r="U610" s="2307"/>
      <c r="V610" s="2307"/>
      <c r="W610" s="2307"/>
      <c r="X610" s="2308"/>
      <c r="Y610" s="2393">
        <f t="shared" si="8"/>
        <v>0.13333333333333333</v>
      </c>
      <c r="Z610" s="2394"/>
      <c r="AA610" s="2394"/>
      <c r="AB610" s="2394"/>
      <c r="AC610" s="2395"/>
      <c r="AD610" s="16"/>
      <c r="AF610" s="16"/>
      <c r="AG610" s="16"/>
      <c r="AH610" s="16"/>
      <c r="AI610" s="16"/>
      <c r="AJ610" s="16"/>
      <c r="AN610" s="1100"/>
      <c r="AO610" s="46"/>
      <c r="AP610" s="30"/>
      <c r="AQ610" s="30"/>
      <c r="AR610" s="30"/>
      <c r="AS610" s="30"/>
      <c r="AT610" s="30"/>
    </row>
    <row r="611" spans="1:60">
      <c r="D611" s="16"/>
      <c r="E611" s="16"/>
      <c r="F611" s="16"/>
      <c r="G611" s="16"/>
      <c r="H611" s="16"/>
      <c r="I611" s="16"/>
      <c r="J611" s="2390" t="s">
        <v>290</v>
      </c>
      <c r="K611" s="2391"/>
      <c r="L611" s="2391"/>
      <c r="M611" s="2391"/>
      <c r="N611" s="2392"/>
      <c r="O611" s="2306">
        <f>Application!BS627</f>
        <v>8</v>
      </c>
      <c r="P611" s="2307"/>
      <c r="Q611" s="2307"/>
      <c r="R611" s="2307"/>
      <c r="S611" s="2308"/>
      <c r="T611" s="2306">
        <f>Application!CX628</f>
        <v>1</v>
      </c>
      <c r="U611" s="2307"/>
      <c r="V611" s="2307"/>
      <c r="W611" s="2307"/>
      <c r="X611" s="2308"/>
      <c r="Y611" s="2393">
        <f t="shared" si="8"/>
        <v>0.125</v>
      </c>
      <c r="Z611" s="2394"/>
      <c r="AA611" s="2394"/>
      <c r="AB611" s="2394"/>
      <c r="AC611" s="2395"/>
      <c r="AD611" s="16"/>
      <c r="AF611" s="16"/>
      <c r="AG611" s="16"/>
      <c r="AH611" s="16"/>
      <c r="AI611" s="16"/>
      <c r="AJ611" s="16"/>
      <c r="AN611" s="1100"/>
      <c r="AQ611" s="30"/>
      <c r="AR611" s="30"/>
      <c r="AS611" s="30"/>
      <c r="AT611" s="30"/>
    </row>
    <row r="612" spans="1:60">
      <c r="D612" s="16"/>
      <c r="E612" s="16"/>
      <c r="F612" s="16"/>
      <c r="G612" s="16"/>
      <c r="H612" s="16"/>
      <c r="I612" s="16"/>
      <c r="J612" s="2390" t="s">
        <v>677</v>
      </c>
      <c r="K612" s="2391"/>
      <c r="L612" s="2391"/>
      <c r="M612" s="2391"/>
      <c r="N612" s="2392"/>
      <c r="O612" s="2306">
        <f>Application!BN627</f>
        <v>0</v>
      </c>
      <c r="P612" s="2307"/>
      <c r="Q612" s="2307"/>
      <c r="R612" s="2307"/>
      <c r="S612" s="2308"/>
      <c r="T612" s="2306">
        <f>Application!CS628</f>
        <v>0</v>
      </c>
      <c r="U612" s="2307"/>
      <c r="V612" s="2307"/>
      <c r="W612" s="2307"/>
      <c r="X612" s="2308"/>
      <c r="Y612" s="2393">
        <f t="shared" si="8"/>
        <v>0</v>
      </c>
      <c r="Z612" s="2394"/>
      <c r="AA612" s="2394"/>
      <c r="AB612" s="2394"/>
      <c r="AC612" s="2395"/>
      <c r="AD612" s="16"/>
      <c r="AF612" s="16"/>
      <c r="AG612" s="16"/>
      <c r="AH612" s="16"/>
      <c r="AI612" s="16"/>
      <c r="AJ612" s="16"/>
      <c r="AN612" s="1100"/>
      <c r="AQ612" s="30"/>
      <c r="AR612" s="30"/>
      <c r="AS612" s="30"/>
      <c r="AT612" s="30"/>
    </row>
    <row r="613" spans="1:60">
      <c r="D613" s="16"/>
      <c r="E613" s="16"/>
      <c r="F613" s="16"/>
      <c r="G613" s="16"/>
      <c r="H613" s="16"/>
      <c r="I613" s="16"/>
      <c r="J613" s="2534" t="s">
        <v>954</v>
      </c>
      <c r="K613" s="2535"/>
      <c r="L613" s="2535"/>
      <c r="M613" s="2535"/>
      <c r="N613" s="2536"/>
      <c r="O613" s="2531">
        <f>SUM(O607:S612)</f>
        <v>67</v>
      </c>
      <c r="P613" s="2532"/>
      <c r="Q613" s="2532"/>
      <c r="R613" s="2532"/>
      <c r="S613" s="2533"/>
      <c r="T613" s="2531">
        <f>SUM(T607:X612)</f>
        <v>10</v>
      </c>
      <c r="U613" s="2532"/>
      <c r="V613" s="2532"/>
      <c r="W613" s="2532"/>
      <c r="X613" s="2533"/>
      <c r="Y613" s="2487" t="s">
        <v>258</v>
      </c>
      <c r="Z613" s="2488"/>
      <c r="AA613" s="2488"/>
      <c r="AB613" s="2488"/>
      <c r="AC613" s="2489"/>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80" t="s">
        <v>1647</v>
      </c>
      <c r="B616" s="1781"/>
      <c r="C616" s="1781"/>
      <c r="D616" s="1781"/>
      <c r="E616" s="1781"/>
      <c r="F616" s="1781"/>
      <c r="G616" s="1781"/>
      <c r="H616" s="1781"/>
      <c r="I616" s="1781"/>
      <c r="J616" s="1781"/>
      <c r="K616" s="1781"/>
      <c r="L616" s="1781"/>
      <c r="M616" s="1781"/>
      <c r="N616" s="1781"/>
      <c r="O616" s="1781"/>
      <c r="P616" s="1781"/>
      <c r="Q616" s="1781"/>
      <c r="R616" s="1781"/>
      <c r="S616" s="1781"/>
      <c r="T616" s="1781"/>
      <c r="U616" s="1781"/>
      <c r="V616" s="1781"/>
      <c r="W616" s="1781"/>
      <c r="X616" s="1781"/>
      <c r="Y616" s="1781"/>
      <c r="Z616" s="1781"/>
      <c r="AA616" s="1781"/>
      <c r="AB616" s="1781"/>
      <c r="AC616" s="1781"/>
      <c r="AD616" s="1781"/>
      <c r="AE616" s="1781"/>
      <c r="AF616" s="1781"/>
      <c r="AG616" s="1781"/>
      <c r="AH616" s="1781"/>
      <c r="AI616" s="1782"/>
      <c r="AJ616" s="2523">
        <v>2</v>
      </c>
      <c r="AK616" s="2524"/>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50" t="s">
        <v>196</v>
      </c>
      <c r="B618" s="2350"/>
      <c r="C618" s="2350"/>
      <c r="D618" s="2350"/>
      <c r="E618" s="2350"/>
      <c r="F618" s="2350"/>
      <c r="G618" s="2350"/>
      <c r="H618" s="2350"/>
      <c r="I618" s="2350"/>
      <c r="J618" s="2350"/>
      <c r="K618" s="2350"/>
      <c r="L618" s="2350"/>
      <c r="M618" s="2350"/>
      <c r="N618" s="2350"/>
      <c r="O618" s="2350"/>
      <c r="P618" s="2350"/>
      <c r="Q618" s="2350"/>
      <c r="R618" s="2350"/>
      <c r="S618" s="2350"/>
      <c r="T618" s="2350"/>
      <c r="U618" s="2350"/>
      <c r="V618" s="2350"/>
      <c r="W618" s="2350"/>
      <c r="X618" s="2350"/>
      <c r="Y618" s="2350"/>
      <c r="Z618" s="2350"/>
      <c r="AA618" s="2350"/>
      <c r="AB618" s="2350"/>
      <c r="AC618" s="2350"/>
      <c r="AD618" s="2350"/>
      <c r="AE618" s="2350"/>
      <c r="AF618" s="2350"/>
      <c r="AG618" s="2350"/>
      <c r="AH618" s="2350"/>
      <c r="AI618" s="2350"/>
      <c r="AJ618" s="2350"/>
      <c r="AK618" s="2324">
        <f>IF($AC$592=0,0,$AC$592+$AJ$616)</f>
        <v>52</v>
      </c>
      <c r="AL618" s="2325"/>
      <c r="AM618" s="2326"/>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30" t="s">
        <v>1648</v>
      </c>
      <c r="C622" s="2530"/>
      <c r="D622" s="2530"/>
      <c r="E622" s="2530"/>
      <c r="F622" s="2530"/>
      <c r="G622" s="2530"/>
      <c r="H622" s="2530"/>
      <c r="I622" s="2530"/>
      <c r="J622" s="2530"/>
      <c r="K622" s="2530"/>
      <c r="L622" s="2530"/>
      <c r="M622" s="2530"/>
      <c r="N622" s="2530"/>
      <c r="O622" s="2530"/>
      <c r="P622" s="2530"/>
      <c r="Q622" s="2530"/>
      <c r="R622" s="2530"/>
      <c r="S622" s="2530"/>
      <c r="T622" s="2530"/>
      <c r="U622" s="2530"/>
      <c r="V622" s="2530"/>
      <c r="W622" s="2530"/>
      <c r="X622" s="2530"/>
      <c r="Y622" s="2530"/>
      <c r="Z622" s="2530"/>
      <c r="AA622" s="2530"/>
      <c r="AB622" s="2530"/>
      <c r="AC622" s="2530"/>
      <c r="AD622" s="2530"/>
      <c r="AE622" s="2530"/>
      <c r="AF622" s="2530"/>
      <c r="AG622" s="2530"/>
      <c r="AH622" s="2530"/>
      <c r="AI622" s="27"/>
      <c r="AJ622" s="46"/>
      <c r="AK622" s="153"/>
      <c r="AL622" s="153"/>
      <c r="AM622" s="153"/>
      <c r="AN622" s="1100"/>
      <c r="AO622" s="66"/>
      <c r="AP622" s="30"/>
      <c r="AQ622" s="30"/>
      <c r="AR622" s="30"/>
      <c r="AS622" s="30"/>
      <c r="AT622" s="30"/>
    </row>
    <row r="623" spans="1:60" ht="22.7" customHeight="1">
      <c r="A623" s="28"/>
      <c r="B623" s="2530"/>
      <c r="C623" s="2530"/>
      <c r="D623" s="2530"/>
      <c r="E623" s="2530"/>
      <c r="F623" s="2530"/>
      <c r="G623" s="2530"/>
      <c r="H623" s="2530"/>
      <c r="I623" s="2530"/>
      <c r="J623" s="2530"/>
      <c r="K623" s="2530"/>
      <c r="L623" s="2530"/>
      <c r="M623" s="2530"/>
      <c r="N623" s="2530"/>
      <c r="O623" s="2530"/>
      <c r="P623" s="2530"/>
      <c r="Q623" s="2530"/>
      <c r="R623" s="2530"/>
      <c r="S623" s="2530"/>
      <c r="T623" s="2530"/>
      <c r="U623" s="2530"/>
      <c r="V623" s="2530"/>
      <c r="W623" s="2530"/>
      <c r="X623" s="2530"/>
      <c r="Y623" s="2530"/>
      <c r="Z623" s="2530"/>
      <c r="AA623" s="2530"/>
      <c r="AB623" s="2530"/>
      <c r="AC623" s="2530"/>
      <c r="AD623" s="2530"/>
      <c r="AE623" s="2530"/>
      <c r="AF623" s="2530"/>
      <c r="AG623" s="2530"/>
      <c r="AH623" s="2530"/>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62" t="s">
        <v>119</v>
      </c>
      <c r="D626" s="1662"/>
      <c r="E626" s="293"/>
      <c r="F626" s="2497" t="s">
        <v>2239</v>
      </c>
      <c r="G626" s="2498"/>
      <c r="H626" s="2498"/>
      <c r="I626" s="2498"/>
      <c r="J626" s="2498"/>
      <c r="K626" s="2498"/>
      <c r="L626" s="2498"/>
      <c r="M626" s="2498"/>
      <c r="N626" s="2498"/>
      <c r="O626" s="2498"/>
      <c r="P626" s="2498"/>
      <c r="Q626" s="2498"/>
      <c r="R626" s="2498"/>
      <c r="S626" s="2498"/>
      <c r="T626" s="2498"/>
      <c r="U626" s="2498"/>
      <c r="V626" s="2498"/>
      <c r="W626" s="2498"/>
      <c r="X626" s="2498"/>
      <c r="Y626" s="2498"/>
      <c r="Z626" s="2498"/>
      <c r="AA626" s="2498"/>
      <c r="AB626" s="2498"/>
      <c r="AC626" s="2498"/>
      <c r="AD626" s="2499"/>
      <c r="AE626" s="46"/>
      <c r="AF626" s="265"/>
      <c r="AG626" s="2490" t="s">
        <v>1021</v>
      </c>
      <c r="AH626" s="2490"/>
      <c r="AI626" s="2490"/>
      <c r="AJ626" s="2490"/>
      <c r="AK626" s="153"/>
      <c r="AL626" s="153"/>
      <c r="AM626" s="153"/>
      <c r="AN626" s="1100"/>
      <c r="AO626" s="46"/>
      <c r="AS626" s="30"/>
      <c r="AT626" s="30"/>
    </row>
    <row r="627" spans="1:46" ht="13.7" customHeight="1">
      <c r="A627" s="28"/>
      <c r="B627" s="203"/>
      <c r="C627" s="77"/>
      <c r="D627" s="46"/>
      <c r="E627" s="293"/>
      <c r="F627" s="2500"/>
      <c r="G627" s="2501"/>
      <c r="H627" s="2501"/>
      <c r="I627" s="2501"/>
      <c r="J627" s="2501"/>
      <c r="K627" s="2501"/>
      <c r="L627" s="2501"/>
      <c r="M627" s="2501"/>
      <c r="N627" s="2501"/>
      <c r="O627" s="2501"/>
      <c r="P627" s="2501"/>
      <c r="Q627" s="2501"/>
      <c r="R627" s="2501"/>
      <c r="S627" s="2501"/>
      <c r="T627" s="2501"/>
      <c r="U627" s="2501"/>
      <c r="V627" s="2501"/>
      <c r="W627" s="2501"/>
      <c r="X627" s="2501"/>
      <c r="Y627" s="2501"/>
      <c r="Z627" s="2501"/>
      <c r="AA627" s="2501"/>
      <c r="AB627" s="2501"/>
      <c r="AC627" s="2501"/>
      <c r="AD627" s="2502"/>
      <c r="AE627" s="46"/>
      <c r="AF627" s="265"/>
      <c r="AG627" s="265"/>
      <c r="AH627" s="265"/>
      <c r="AI627" s="265"/>
      <c r="AJ627" s="46"/>
      <c r="AK627" s="153"/>
      <c r="AL627" s="153"/>
      <c r="AM627" s="153"/>
      <c r="AN627" s="1100"/>
      <c r="AO627" s="46"/>
      <c r="AS627" s="30"/>
      <c r="AT627" s="30"/>
    </row>
    <row r="628" spans="1:46">
      <c r="A628" s="28"/>
      <c r="B628" s="203"/>
      <c r="C628" s="77"/>
      <c r="D628" s="46"/>
      <c r="E628" s="293"/>
      <c r="F628" s="2503"/>
      <c r="G628" s="2504"/>
      <c r="H628" s="2504"/>
      <c r="I628" s="2504"/>
      <c r="J628" s="2504"/>
      <c r="K628" s="2504"/>
      <c r="L628" s="2504"/>
      <c r="M628" s="2504"/>
      <c r="N628" s="2504"/>
      <c r="O628" s="2504"/>
      <c r="P628" s="2504"/>
      <c r="Q628" s="2504"/>
      <c r="R628" s="2504"/>
      <c r="S628" s="2504"/>
      <c r="T628" s="2504"/>
      <c r="U628" s="2504"/>
      <c r="V628" s="2504"/>
      <c r="W628" s="2504"/>
      <c r="X628" s="2504"/>
      <c r="Y628" s="2504"/>
      <c r="Z628" s="2504"/>
      <c r="AA628" s="2504"/>
      <c r="AB628" s="2504"/>
      <c r="AC628" s="2504"/>
      <c r="AD628" s="2505"/>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530" t="s">
        <v>2007</v>
      </c>
      <c r="C630" s="2530"/>
      <c r="D630" s="2530"/>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2530"/>
      <c r="AF630" s="2530"/>
      <c r="AG630" s="2530"/>
      <c r="AH630" s="2530"/>
      <c r="AI630" s="265"/>
      <c r="AJ630" s="46"/>
      <c r="AK630" s="153"/>
      <c r="AL630" s="153"/>
      <c r="AM630" s="153"/>
    </row>
    <row r="631" spans="1:46" ht="13.7" customHeight="1">
      <c r="B631" s="2530"/>
      <c r="C631" s="2530"/>
      <c r="D631" s="2530"/>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2530"/>
      <c r="AF631" s="2530"/>
      <c r="AG631" s="2530"/>
      <c r="AH631" s="2530"/>
      <c r="AI631" s="245"/>
      <c r="AJ631" s="46"/>
      <c r="AK631" s="153"/>
      <c r="AL631" s="153"/>
      <c r="AM631" s="153"/>
    </row>
    <row r="632" spans="1:46" ht="13.7" customHeight="1">
      <c r="A632" s="263"/>
      <c r="B632" s="2530"/>
      <c r="C632" s="2530"/>
      <c r="D632" s="2530"/>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2530"/>
      <c r="AF632" s="2530"/>
      <c r="AG632" s="2530"/>
      <c r="AH632" s="2530"/>
      <c r="AI632" s="245"/>
      <c r="AJ632" s="46"/>
      <c r="AK632" s="153"/>
      <c r="AL632" s="153"/>
      <c r="AM632" s="153"/>
      <c r="AN632" s="124"/>
    </row>
    <row r="633" spans="1:46" ht="13.7" customHeight="1">
      <c r="A633" s="46"/>
      <c r="B633" s="2530"/>
      <c r="C633" s="2530"/>
      <c r="D633" s="2530"/>
      <c r="E633" s="2530"/>
      <c r="F633" s="2530"/>
      <c r="G633" s="2530"/>
      <c r="H633" s="2530"/>
      <c r="I633" s="2530"/>
      <c r="J633" s="2530"/>
      <c r="K633" s="2530"/>
      <c r="L633" s="2530"/>
      <c r="M633" s="2530"/>
      <c r="N633" s="2530"/>
      <c r="O633" s="2530"/>
      <c r="P633" s="2530"/>
      <c r="Q633" s="2530"/>
      <c r="R633" s="2530"/>
      <c r="S633" s="2530"/>
      <c r="T633" s="2530"/>
      <c r="U633" s="2530"/>
      <c r="V633" s="2530"/>
      <c r="W633" s="2530"/>
      <c r="X633" s="2530"/>
      <c r="Y633" s="2530"/>
      <c r="Z633" s="2530"/>
      <c r="AA633" s="2530"/>
      <c r="AB633" s="2530"/>
      <c r="AC633" s="2530"/>
      <c r="AD633" s="2530"/>
      <c r="AE633" s="2530"/>
      <c r="AF633" s="2530"/>
      <c r="AG633" s="2530"/>
      <c r="AH633" s="2530"/>
      <c r="AI633" s="245"/>
      <c r="AJ633" s="46"/>
      <c r="AK633" s="153"/>
      <c r="AL633" s="153"/>
      <c r="AM633" s="153"/>
      <c r="AN633" s="124"/>
    </row>
    <row r="634" spans="1:46" ht="13.7" customHeight="1">
      <c r="A634" s="46"/>
      <c r="B634" s="2530"/>
      <c r="C634" s="2530"/>
      <c r="D634" s="2530"/>
      <c r="E634" s="2530"/>
      <c r="F634" s="2530"/>
      <c r="G634" s="2530"/>
      <c r="H634" s="2530"/>
      <c r="I634" s="2530"/>
      <c r="J634" s="2530"/>
      <c r="K634" s="2530"/>
      <c r="L634" s="2530"/>
      <c r="M634" s="2530"/>
      <c r="N634" s="2530"/>
      <c r="O634" s="2530"/>
      <c r="P634" s="2530"/>
      <c r="Q634" s="2530"/>
      <c r="R634" s="2530"/>
      <c r="S634" s="2530"/>
      <c r="T634" s="2530"/>
      <c r="U634" s="2530"/>
      <c r="V634" s="2530"/>
      <c r="W634" s="2530"/>
      <c r="X634" s="2530"/>
      <c r="Y634" s="2530"/>
      <c r="Z634" s="2530"/>
      <c r="AA634" s="2530"/>
      <c r="AB634" s="2530"/>
      <c r="AC634" s="2530"/>
      <c r="AD634" s="2530"/>
      <c r="AE634" s="2530"/>
      <c r="AF634" s="2530"/>
      <c r="AG634" s="2530"/>
      <c r="AH634" s="2530"/>
      <c r="AI634" s="245"/>
      <c r="AJ634" s="46"/>
      <c r="AK634" s="153"/>
      <c r="AL634" s="153"/>
      <c r="AM634" s="153"/>
      <c r="AN634" s="124"/>
    </row>
    <row r="635" spans="1:46" ht="13.7" customHeight="1">
      <c r="A635" s="263"/>
      <c r="B635" s="2530"/>
      <c r="C635" s="2530"/>
      <c r="D635" s="2530"/>
      <c r="E635" s="2530"/>
      <c r="F635" s="2530"/>
      <c r="G635" s="2530"/>
      <c r="H635" s="2530"/>
      <c r="I635" s="2530"/>
      <c r="J635" s="2530"/>
      <c r="K635" s="2530"/>
      <c r="L635" s="2530"/>
      <c r="M635" s="2530"/>
      <c r="N635" s="2530"/>
      <c r="O635" s="2530"/>
      <c r="P635" s="2530"/>
      <c r="Q635" s="2530"/>
      <c r="R635" s="2530"/>
      <c r="S635" s="2530"/>
      <c r="T635" s="2530"/>
      <c r="U635" s="2530"/>
      <c r="V635" s="2530"/>
      <c r="W635" s="2530"/>
      <c r="X635" s="2530"/>
      <c r="Y635" s="2530"/>
      <c r="Z635" s="2530"/>
      <c r="AA635" s="2530"/>
      <c r="AB635" s="2530"/>
      <c r="AC635" s="2530"/>
      <c r="AD635" s="2530"/>
      <c r="AE635" s="2530"/>
      <c r="AF635" s="2530"/>
      <c r="AG635" s="2530"/>
      <c r="AH635" s="2530"/>
      <c r="AI635" s="245"/>
      <c r="AJ635" s="46"/>
      <c r="AK635" s="153"/>
      <c r="AL635" s="153"/>
      <c r="AM635" s="153"/>
      <c r="AN635" s="124"/>
    </row>
    <row r="636" spans="1:46" ht="13.7" customHeight="1">
      <c r="A636" s="263"/>
      <c r="B636" s="2530"/>
      <c r="C636" s="2530"/>
      <c r="D636" s="2530"/>
      <c r="E636" s="2530"/>
      <c r="F636" s="2530"/>
      <c r="G636" s="2530"/>
      <c r="H636" s="2530"/>
      <c r="I636" s="2530"/>
      <c r="J636" s="2530"/>
      <c r="K636" s="2530"/>
      <c r="L636" s="2530"/>
      <c r="M636" s="2530"/>
      <c r="N636" s="2530"/>
      <c r="O636" s="2530"/>
      <c r="P636" s="2530"/>
      <c r="Q636" s="2530"/>
      <c r="R636" s="2530"/>
      <c r="S636" s="2530"/>
      <c r="T636" s="2530"/>
      <c r="U636" s="2530"/>
      <c r="V636" s="2530"/>
      <c r="W636" s="2530"/>
      <c r="X636" s="2530"/>
      <c r="Y636" s="2530"/>
      <c r="Z636" s="2530"/>
      <c r="AA636" s="2530"/>
      <c r="AB636" s="2530"/>
      <c r="AC636" s="2530"/>
      <c r="AD636" s="2530"/>
      <c r="AE636" s="2530"/>
      <c r="AF636" s="2530"/>
      <c r="AG636" s="2530"/>
      <c r="AH636" s="2530"/>
      <c r="AI636" s="245"/>
      <c r="AJ636" s="46"/>
      <c r="AK636" s="153"/>
      <c r="AL636" s="153"/>
      <c r="AM636" s="153"/>
      <c r="AN636" s="124"/>
    </row>
    <row r="637" spans="1:46" ht="13.7" customHeight="1">
      <c r="A637" s="263"/>
      <c r="B637" s="2530"/>
      <c r="C637" s="2530"/>
      <c r="D637" s="2530"/>
      <c r="E637" s="2530"/>
      <c r="F637" s="2530"/>
      <c r="G637" s="2530"/>
      <c r="H637" s="2530"/>
      <c r="I637" s="2530"/>
      <c r="J637" s="2530"/>
      <c r="K637" s="2530"/>
      <c r="L637" s="2530"/>
      <c r="M637" s="2530"/>
      <c r="N637" s="2530"/>
      <c r="O637" s="2530"/>
      <c r="P637" s="2530"/>
      <c r="Q637" s="2530"/>
      <c r="R637" s="2530"/>
      <c r="S637" s="2530"/>
      <c r="T637" s="2530"/>
      <c r="U637" s="2530"/>
      <c r="V637" s="2530"/>
      <c r="W637" s="2530"/>
      <c r="X637" s="2530"/>
      <c r="Y637" s="2530"/>
      <c r="Z637" s="2530"/>
      <c r="AA637" s="2530"/>
      <c r="AB637" s="2530"/>
      <c r="AC637" s="2530"/>
      <c r="AD637" s="2530"/>
      <c r="AE637" s="2530"/>
      <c r="AF637" s="2530"/>
      <c r="AG637" s="2530"/>
      <c r="AH637" s="2530"/>
      <c r="AI637" s="245"/>
      <c r="AJ637" s="46"/>
      <c r="AK637" s="153"/>
      <c r="AL637" s="153"/>
      <c r="AM637" s="153"/>
      <c r="AN637" s="124"/>
    </row>
    <row r="638" spans="1:46" ht="13.7" customHeight="1">
      <c r="A638" s="263"/>
      <c r="B638" s="2530"/>
      <c r="C638" s="2530"/>
      <c r="D638" s="2530"/>
      <c r="E638" s="2530"/>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2530"/>
      <c r="AF638" s="2530"/>
      <c r="AG638" s="2530"/>
      <c r="AH638" s="2530"/>
      <c r="AI638" s="245"/>
      <c r="AJ638" s="46"/>
      <c r="AK638" s="153"/>
      <c r="AL638" s="153"/>
      <c r="AM638" s="153"/>
      <c r="AN638" s="124"/>
    </row>
    <row r="639" spans="1:46">
      <c r="A639" s="263"/>
      <c r="B639" s="2530"/>
      <c r="C639" s="2530"/>
      <c r="D639" s="2530"/>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2530"/>
      <c r="AF639" s="2530"/>
      <c r="AG639" s="2530"/>
      <c r="AH639" s="2530"/>
      <c r="AI639" s="245"/>
      <c r="AJ639" s="46"/>
      <c r="AK639" s="153"/>
      <c r="AL639" s="153"/>
      <c r="AM639" s="153"/>
      <c r="AN639" s="124"/>
    </row>
    <row r="640" spans="1:46">
      <c r="A640" s="263"/>
      <c r="B640" s="2530"/>
      <c r="C640" s="2530"/>
      <c r="D640" s="2530"/>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2530"/>
      <c r="AF640" s="2530"/>
      <c r="AG640" s="2530"/>
      <c r="AH640" s="2530"/>
      <c r="AI640" s="245"/>
      <c r="AJ640" s="46"/>
      <c r="AK640" s="153"/>
      <c r="AL640" s="153"/>
      <c r="AM640" s="153"/>
      <c r="AN640" s="124"/>
    </row>
    <row r="641" spans="1:60">
      <c r="A641" s="263"/>
      <c r="B641" s="2530"/>
      <c r="C641" s="2530"/>
      <c r="D641" s="2530"/>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2530"/>
      <c r="AF641" s="2530"/>
      <c r="AG641" s="2530"/>
      <c r="AH641" s="2530"/>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4">
        <f>IF($C$626="yes",10,0)</f>
        <v>10</v>
      </c>
      <c r="AL643" s="2325"/>
      <c r="AM643" s="232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2" t="s">
        <v>119</v>
      </c>
      <c r="D648" s="1662"/>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2" t="s">
        <v>135</v>
      </c>
      <c r="D653" s="1662"/>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2" t="s">
        <v>135</v>
      </c>
      <c r="D657" s="1662"/>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2" t="s">
        <v>135</v>
      </c>
      <c r="D661" s="1662"/>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135</v>
      </c>
      <c r="D663" s="1662"/>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2" t="s">
        <v>135</v>
      </c>
      <c r="D668" s="1662"/>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4">
        <f>$AO$654</f>
        <v>2</v>
      </c>
      <c r="AL671" s="2325"/>
      <c r="AM671" s="232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4" t="s">
        <v>784</v>
      </c>
      <c r="B674" s="2514"/>
      <c r="C674" s="2514"/>
      <c r="D674" s="2514"/>
      <c r="E674" s="2514"/>
      <c r="F674" s="2514"/>
      <c r="G674" s="2514"/>
      <c r="H674" s="2514"/>
      <c r="I674" s="2514"/>
      <c r="J674" s="2514"/>
      <c r="K674" s="2514"/>
      <c r="L674" s="2514"/>
      <c r="M674" s="2514"/>
      <c r="N674" s="2514"/>
      <c r="O674" s="2514"/>
      <c r="P674" s="2514"/>
      <c r="Q674" s="2514"/>
      <c r="R674" s="2514"/>
      <c r="S674" s="2514"/>
      <c r="T674" s="2514"/>
      <c r="U674" s="2514"/>
      <c r="V674" s="2514"/>
      <c r="W674" s="2514"/>
      <c r="X674" s="2514"/>
      <c r="Y674" s="2514"/>
      <c r="Z674" s="2514"/>
      <c r="AA674" s="2514"/>
      <c r="AB674" s="2514"/>
      <c r="AC674" s="2514"/>
      <c r="AD674" s="2514"/>
      <c r="AE674" s="2514"/>
      <c r="AF674" s="2514"/>
      <c r="AG674" s="2514"/>
      <c r="AH674" s="2514"/>
      <c r="AI674" s="2514"/>
      <c r="AJ674" s="2514"/>
      <c r="AK674" s="2514"/>
      <c r="AL674" s="2514"/>
      <c r="AM674" s="2514"/>
    </row>
    <row r="675" spans="1:43">
      <c r="A675" s="2515"/>
      <c r="B675" s="2515"/>
      <c r="C675" s="2515"/>
      <c r="D675" s="2515"/>
      <c r="E675" s="2515"/>
      <c r="F675" s="2515"/>
      <c r="G675" s="2515"/>
      <c r="H675" s="2515"/>
      <c r="I675" s="2515"/>
      <c r="J675" s="2515"/>
      <c r="K675" s="2515"/>
      <c r="L675" s="2515"/>
      <c r="M675" s="2515"/>
      <c r="N675" s="2515"/>
      <c r="O675" s="2515"/>
      <c r="P675" s="2515"/>
      <c r="Q675" s="2515"/>
      <c r="R675" s="2515"/>
      <c r="S675" s="2515"/>
      <c r="T675" s="2515"/>
      <c r="U675" s="2515"/>
      <c r="V675" s="2515"/>
      <c r="W675" s="2515"/>
      <c r="X675" s="2515"/>
      <c r="Y675" s="2515"/>
      <c r="Z675" s="2515"/>
      <c r="AA675" s="2515"/>
      <c r="AB675" s="2515"/>
      <c r="AC675" s="2515"/>
      <c r="AD675" s="2515"/>
      <c r="AE675" s="2515"/>
      <c r="AF675" s="2515"/>
      <c r="AG675" s="2515"/>
      <c r="AH675" s="2515"/>
      <c r="AI675" s="2515"/>
      <c r="AJ675" s="2515"/>
      <c r="AK675" s="2515"/>
      <c r="AL675" s="2515"/>
      <c r="AM675" s="2515"/>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02" t="s">
        <v>2149</v>
      </c>
      <c r="B677" s="2402"/>
      <c r="C677" s="2402"/>
      <c r="D677" s="2402"/>
      <c r="E677" s="2402"/>
      <c r="F677" s="2402"/>
      <c r="G677" s="2402"/>
      <c r="H677" s="2402"/>
      <c r="I677" s="2402"/>
      <c r="J677" s="2402"/>
      <c r="K677" s="2402"/>
      <c r="L677" s="2402"/>
      <c r="M677" s="2402"/>
      <c r="N677" s="2402"/>
      <c r="O677" s="2402"/>
      <c r="P677" s="2402"/>
      <c r="Q677" s="2402"/>
      <c r="R677" s="2402"/>
      <c r="S677" s="2402"/>
      <c r="T677" s="2402"/>
      <c r="U677" s="2402"/>
      <c r="V677" s="2402"/>
      <c r="W677" s="2402"/>
      <c r="X677" s="2402"/>
      <c r="Y677" s="2402"/>
      <c r="Z677" s="2402"/>
      <c r="AA677" s="2402"/>
      <c r="AB677" s="2402"/>
      <c r="AC677" s="2402"/>
      <c r="AD677" s="2402"/>
      <c r="AE677" s="2402"/>
      <c r="AF677" s="2402"/>
      <c r="AG677" s="2402"/>
      <c r="AH677" s="2402"/>
      <c r="AI677" s="2402"/>
      <c r="AJ677" s="2402"/>
      <c r="AK677" s="2402"/>
      <c r="AL677" s="2402"/>
      <c r="AM677" s="2402"/>
      <c r="AP677" s="732"/>
      <c r="AQ677" s="728"/>
    </row>
    <row r="678" spans="1:43">
      <c r="A678" s="2402" t="s">
        <v>2150</v>
      </c>
      <c r="B678" s="2402"/>
      <c r="C678" s="2402"/>
      <c r="D678" s="2402"/>
      <c r="E678" s="2402"/>
      <c r="F678" s="2402"/>
      <c r="G678" s="2402"/>
      <c r="H678" s="2402"/>
      <c r="I678" s="2402"/>
      <c r="J678" s="2402"/>
      <c r="K678" s="2402"/>
      <c r="L678" s="2402"/>
      <c r="M678" s="2402"/>
      <c r="N678" s="2402"/>
      <c r="O678" s="2402"/>
      <c r="P678" s="2402"/>
      <c r="Q678" s="2402"/>
      <c r="R678" s="2402"/>
      <c r="S678" s="2402"/>
      <c r="T678" s="2402"/>
      <c r="U678" s="2402"/>
      <c r="V678" s="2402"/>
      <c r="W678" s="2402"/>
      <c r="X678" s="2402"/>
      <c r="Y678" s="2402"/>
      <c r="Z678" s="2402"/>
      <c r="AA678" s="2402"/>
      <c r="AB678" s="2402"/>
      <c r="AC678" s="2402"/>
      <c r="AD678" s="2402"/>
      <c r="AE678" s="2402"/>
      <c r="AF678" s="2402"/>
      <c r="AG678" s="2402"/>
      <c r="AH678" s="2402"/>
      <c r="AI678" s="2402"/>
      <c r="AJ678" s="2402"/>
      <c r="AK678" s="2402"/>
      <c r="AL678" s="2402"/>
      <c r="AM678" s="240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7" t="s">
        <v>260</v>
      </c>
      <c r="U679" s="2072"/>
      <c r="V679" s="2072"/>
      <c r="W679" s="2072"/>
      <c r="X679" s="2072"/>
      <c r="Y679" s="2073"/>
      <c r="Z679" s="2387" t="s">
        <v>259</v>
      </c>
      <c r="AA679" s="2072"/>
      <c r="AB679" s="2072"/>
      <c r="AC679" s="2072"/>
      <c r="AD679" s="2072"/>
      <c r="AE679" s="2073"/>
      <c r="AF679" s="2387" t="s">
        <v>261</v>
      </c>
      <c r="AG679" s="2072"/>
      <c r="AH679" s="2072"/>
      <c r="AI679" s="2072"/>
      <c r="AJ679" s="2072"/>
      <c r="AK679" s="2073"/>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8"/>
      <c r="U680" s="2074"/>
      <c r="V680" s="2074"/>
      <c r="W680" s="2074"/>
      <c r="X680" s="2074"/>
      <c r="Y680" s="2075"/>
      <c r="Z680" s="2388"/>
      <c r="AA680" s="2074"/>
      <c r="AB680" s="2074"/>
      <c r="AC680" s="2074"/>
      <c r="AD680" s="2074"/>
      <c r="AE680" s="2075"/>
      <c r="AF680" s="2388"/>
      <c r="AG680" s="2074"/>
      <c r="AH680" s="2074"/>
      <c r="AI680" s="2074"/>
      <c r="AJ680" s="2074"/>
      <c r="AK680" s="2075"/>
      <c r="AL680" s="1259"/>
      <c r="AM680" s="458"/>
      <c r="AO680" s="728">
        <f>IF(T687&gt;10,10,T687)</f>
        <v>10</v>
      </c>
      <c r="AP680" s="728"/>
      <c r="AQ680" s="728"/>
    </row>
    <row r="681" spans="1:43">
      <c r="A681" s="935" t="s">
        <v>715</v>
      </c>
      <c r="B681" s="2383" t="s">
        <v>297</v>
      </c>
      <c r="C681" s="2383"/>
      <c r="D681" s="2383"/>
      <c r="E681" s="2383"/>
      <c r="F681" s="2383"/>
      <c r="G681" s="2383"/>
      <c r="H681" s="2383"/>
      <c r="I681" s="2383"/>
      <c r="J681" s="2383"/>
      <c r="K681" s="2383"/>
      <c r="L681" s="2383"/>
      <c r="M681" s="2383"/>
      <c r="N681" s="2383"/>
      <c r="O681" s="2383"/>
      <c r="P681" s="2383"/>
      <c r="Q681" s="2383"/>
      <c r="R681" s="2383"/>
      <c r="S681" s="2384"/>
      <c r="T681" s="2410">
        <f>SUM(T682:Y683)</f>
        <v>10</v>
      </c>
      <c r="U681" s="2410"/>
      <c r="V681" s="2410"/>
      <c r="W681" s="2410"/>
      <c r="X681" s="2410"/>
      <c r="Y681" s="2410"/>
      <c r="Z681" s="1792">
        <v>10</v>
      </c>
      <c r="AA681" s="1792"/>
      <c r="AB681" s="1792"/>
      <c r="AC681" s="1792"/>
      <c r="AD681" s="1792"/>
      <c r="AE681" s="1792"/>
      <c r="AF681" s="1792">
        <f>IF(T681&gt;Z681,Z681,T681)</f>
        <v>10</v>
      </c>
      <c r="AG681" s="1792"/>
      <c r="AH681" s="1792"/>
      <c r="AI681" s="1792"/>
      <c r="AJ681" s="1792"/>
      <c r="AK681" s="1792"/>
      <c r="AL681" s="1259"/>
      <c r="AM681" s="458"/>
    </row>
    <row r="682" spans="1:43">
      <c r="A682" s="937"/>
      <c r="B682" s="938"/>
      <c r="C682" s="946"/>
      <c r="D682" s="936" t="s">
        <v>232</v>
      </c>
      <c r="E682" s="2385" t="s">
        <v>262</v>
      </c>
      <c r="F682" s="2385"/>
      <c r="G682" s="2385"/>
      <c r="H682" s="2385"/>
      <c r="I682" s="2385"/>
      <c r="J682" s="2385"/>
      <c r="K682" s="2385"/>
      <c r="L682" s="2385"/>
      <c r="M682" s="2385"/>
      <c r="N682" s="2385"/>
      <c r="O682" s="2385"/>
      <c r="P682" s="2385"/>
      <c r="Q682" s="2385"/>
      <c r="R682" s="2385"/>
      <c r="S682" s="2386"/>
      <c r="T682" s="2389">
        <f>AJ31</f>
        <v>7</v>
      </c>
      <c r="U682" s="2389"/>
      <c r="V682" s="2389"/>
      <c r="W682" s="2389"/>
      <c r="X682" s="2389"/>
      <c r="Y682" s="2389"/>
      <c r="Z682" s="2414">
        <v>7</v>
      </c>
      <c r="AA682" s="2414"/>
      <c r="AB682" s="2414"/>
      <c r="AC682" s="2414"/>
      <c r="AD682" s="2414"/>
      <c r="AE682" s="2414"/>
      <c r="AF682" s="2516"/>
      <c r="AG682" s="2516"/>
      <c r="AH682" s="2516"/>
      <c r="AI682" s="2516"/>
      <c r="AJ682" s="2516"/>
      <c r="AK682" s="2516"/>
      <c r="AL682" s="1259"/>
      <c r="AM682" s="458"/>
    </row>
    <row r="683" spans="1:43">
      <c r="A683" s="940"/>
      <c r="B683" s="938"/>
      <c r="C683" s="939"/>
      <c r="D683" s="936" t="s">
        <v>474</v>
      </c>
      <c r="E683" s="2385" t="s">
        <v>263</v>
      </c>
      <c r="F683" s="2385"/>
      <c r="G683" s="2385"/>
      <c r="H683" s="2385"/>
      <c r="I683" s="2385"/>
      <c r="J683" s="2385"/>
      <c r="K683" s="2385"/>
      <c r="L683" s="2385"/>
      <c r="M683" s="2385"/>
      <c r="N683" s="2385"/>
      <c r="O683" s="2385"/>
      <c r="P683" s="2385"/>
      <c r="Q683" s="2385"/>
      <c r="R683" s="2385"/>
      <c r="S683" s="2386"/>
      <c r="T683" s="2389">
        <f>AJ47</f>
        <v>3</v>
      </c>
      <c r="U683" s="2389"/>
      <c r="V683" s="2389"/>
      <c r="W683" s="2389"/>
      <c r="X683" s="2389"/>
      <c r="Y683" s="2389"/>
      <c r="Z683" s="2414">
        <v>3</v>
      </c>
      <c r="AA683" s="2414"/>
      <c r="AB683" s="2414"/>
      <c r="AC683" s="2414"/>
      <c r="AD683" s="2414"/>
      <c r="AE683" s="2414"/>
      <c r="AF683" s="2516"/>
      <c r="AG683" s="2516"/>
      <c r="AH683" s="2516"/>
      <c r="AI683" s="2516"/>
      <c r="AJ683" s="2516"/>
      <c r="AK683" s="2516"/>
      <c r="AL683" s="1259"/>
      <c r="AM683" s="458"/>
      <c r="AO683" s="46">
        <f>IF(T690&gt;50,50,T690)</f>
        <v>50</v>
      </c>
    </row>
    <row r="684" spans="1:43">
      <c r="A684" s="935" t="s">
        <v>8</v>
      </c>
      <c r="B684" s="2383" t="s">
        <v>298</v>
      </c>
      <c r="C684" s="2383"/>
      <c r="D684" s="2383"/>
      <c r="E684" s="2383"/>
      <c r="F684" s="2383"/>
      <c r="G684" s="2383"/>
      <c r="H684" s="2383"/>
      <c r="I684" s="2383"/>
      <c r="J684" s="2383"/>
      <c r="K684" s="2383"/>
      <c r="L684" s="2383"/>
      <c r="M684" s="2383"/>
      <c r="N684" s="2383"/>
      <c r="O684" s="2383"/>
      <c r="P684" s="2383"/>
      <c r="Q684" s="2383"/>
      <c r="R684" s="2383"/>
      <c r="S684" s="2384"/>
      <c r="T684" s="2410">
        <f>AK73</f>
        <v>10</v>
      </c>
      <c r="U684" s="2410"/>
      <c r="V684" s="2410"/>
      <c r="W684" s="2410"/>
      <c r="X684" s="2410"/>
      <c r="Y684" s="2410"/>
      <c r="Z684" s="1792">
        <v>10</v>
      </c>
      <c r="AA684" s="1792"/>
      <c r="AB684" s="1792"/>
      <c r="AC684" s="1792"/>
      <c r="AD684" s="1792"/>
      <c r="AE684" s="1792"/>
      <c r="AF684" s="1792">
        <f>IF(T684&gt;Z684,Z684,T684)</f>
        <v>10</v>
      </c>
      <c r="AG684" s="1792"/>
      <c r="AH684" s="1792"/>
      <c r="AI684" s="1792"/>
      <c r="AJ684" s="1792"/>
      <c r="AK684" s="1792"/>
      <c r="AL684" s="1259"/>
      <c r="AM684" s="458"/>
    </row>
    <row r="685" spans="1:43">
      <c r="A685" s="935" t="s">
        <v>130</v>
      </c>
      <c r="B685" s="2383" t="s">
        <v>299</v>
      </c>
      <c r="C685" s="2383"/>
      <c r="D685" s="2383"/>
      <c r="E685" s="2383"/>
      <c r="F685" s="2383"/>
      <c r="G685" s="2383"/>
      <c r="H685" s="2383"/>
      <c r="I685" s="2383"/>
      <c r="J685" s="2383"/>
      <c r="K685" s="2383"/>
      <c r="L685" s="2383"/>
      <c r="M685" s="2383"/>
      <c r="N685" s="2383"/>
      <c r="O685" s="2383"/>
      <c r="P685" s="2383"/>
      <c r="Q685" s="2383"/>
      <c r="R685" s="2383"/>
      <c r="S685" s="2384"/>
      <c r="T685" s="2410">
        <f>AO678</f>
        <v>25</v>
      </c>
      <c r="U685" s="2410">
        <f>IF(AND(AND(A686&gt;15,15+A687),A687&gt;10,A686+10),A685,0)</f>
        <v>0</v>
      </c>
      <c r="V685" s="2410">
        <f>IF(AND(AND(B686&gt;15,15+B687),B687&gt;10,B686+10),#REF!,0)</f>
        <v>0</v>
      </c>
      <c r="W685" s="2410">
        <f>IF(AND(AND(C686&gt;15,15+C687),C687&gt;10,C686+10),B685,0)</f>
        <v>0</v>
      </c>
      <c r="X685" s="2410" t="e">
        <f>IF(AND(AND(D686&gt;15,15+D687),D687&gt;10,D686+10),D685,0)</f>
        <v>#VALUE!</v>
      </c>
      <c r="Y685" s="2410" t="e">
        <f>IF(AND(AND(E686&gt;15,15+E687),E687&gt;10,E686+10),E685,0)</f>
        <v>#VALUE!</v>
      </c>
      <c r="Z685" s="1792">
        <v>25</v>
      </c>
      <c r="AA685" s="1792"/>
      <c r="AB685" s="1792"/>
      <c r="AC685" s="1792"/>
      <c r="AD685" s="1792"/>
      <c r="AE685" s="1792"/>
      <c r="AF685" s="1792">
        <f>IF(T685&gt;Z685,Z685,T685)</f>
        <v>25</v>
      </c>
      <c r="AG685" s="1792"/>
      <c r="AH685" s="1792"/>
      <c r="AI685" s="1792"/>
      <c r="AJ685" s="1792"/>
      <c r="AK685" s="1792"/>
      <c r="AL685" s="1259"/>
      <c r="AM685" s="458"/>
    </row>
    <row r="686" spans="1:43">
      <c r="A686" s="935"/>
      <c r="B686" s="938"/>
      <c r="C686" s="939"/>
      <c r="D686" s="936" t="s">
        <v>1600</v>
      </c>
      <c r="E686" s="2385" t="s">
        <v>323</v>
      </c>
      <c r="F686" s="2385"/>
      <c r="G686" s="2385"/>
      <c r="H686" s="2385"/>
      <c r="I686" s="2385"/>
      <c r="J686" s="2385"/>
      <c r="K686" s="2385"/>
      <c r="L686" s="2385"/>
      <c r="M686" s="2385"/>
      <c r="N686" s="2385"/>
      <c r="O686" s="2385"/>
      <c r="P686" s="2385"/>
      <c r="Q686" s="2385"/>
      <c r="R686" s="2385"/>
      <c r="S686" s="2386"/>
      <c r="T686" s="2389">
        <f>AK285</f>
        <v>18</v>
      </c>
      <c r="U686" s="2389"/>
      <c r="V686" s="2389"/>
      <c r="W686" s="2389"/>
      <c r="X686" s="2389"/>
      <c r="Y686" s="2389"/>
      <c r="Z686" s="2414">
        <v>15</v>
      </c>
      <c r="AA686" s="2414"/>
      <c r="AB686" s="2414"/>
      <c r="AC686" s="2414"/>
      <c r="AD686" s="2414"/>
      <c r="AE686" s="2414"/>
      <c r="AF686" s="2516"/>
      <c r="AG686" s="2516"/>
      <c r="AH686" s="2516"/>
      <c r="AI686" s="2516"/>
      <c r="AJ686" s="2516"/>
      <c r="AK686" s="2516"/>
      <c r="AL686" s="1259"/>
      <c r="AM686" s="458"/>
    </row>
    <row r="687" spans="1:43">
      <c r="A687" s="941"/>
      <c r="B687" s="942"/>
      <c r="C687" s="943"/>
      <c r="D687" s="944" t="s">
        <v>1601</v>
      </c>
      <c r="E687" s="2385" t="s">
        <v>324</v>
      </c>
      <c r="F687" s="2385"/>
      <c r="G687" s="2385"/>
      <c r="H687" s="2385"/>
      <c r="I687" s="2385"/>
      <c r="J687" s="2385"/>
      <c r="K687" s="2385"/>
      <c r="L687" s="2385"/>
      <c r="M687" s="2385"/>
      <c r="N687" s="2385"/>
      <c r="O687" s="2385"/>
      <c r="P687" s="2385"/>
      <c r="Q687" s="2385"/>
      <c r="R687" s="2385"/>
      <c r="S687" s="2386"/>
      <c r="T687" s="2389">
        <f>AK476</f>
        <v>10</v>
      </c>
      <c r="U687" s="2389"/>
      <c r="V687" s="2389"/>
      <c r="W687" s="2389"/>
      <c r="X687" s="2389"/>
      <c r="Y687" s="2389"/>
      <c r="Z687" s="2414">
        <v>10</v>
      </c>
      <c r="AA687" s="2414"/>
      <c r="AB687" s="2414"/>
      <c r="AC687" s="2414"/>
      <c r="AD687" s="2414"/>
      <c r="AE687" s="2414"/>
      <c r="AF687" s="2516"/>
      <c r="AG687" s="2516"/>
      <c r="AH687" s="2516"/>
      <c r="AI687" s="2516"/>
      <c r="AJ687" s="2516"/>
      <c r="AK687" s="2516"/>
      <c r="AL687" s="1259"/>
      <c r="AM687" s="458"/>
    </row>
    <row r="688" spans="1:43" hidden="1">
      <c r="A688" s="935" t="s">
        <v>133</v>
      </c>
      <c r="B688" s="2383" t="s">
        <v>596</v>
      </c>
      <c r="C688" s="2383"/>
      <c r="D688" s="2383"/>
      <c r="E688" s="2383"/>
      <c r="F688" s="2383"/>
      <c r="G688" s="2383"/>
      <c r="H688" s="2383"/>
      <c r="I688" s="2383"/>
      <c r="J688" s="2383"/>
      <c r="K688" s="2383"/>
      <c r="L688" s="2383"/>
      <c r="M688" s="2383"/>
      <c r="N688" s="2383"/>
      <c r="O688" s="2383"/>
      <c r="P688" s="2383"/>
      <c r="Q688" s="2383"/>
      <c r="R688" s="2383"/>
      <c r="S688" s="2384"/>
      <c r="T688" s="2410"/>
      <c r="U688" s="2410"/>
      <c r="V688" s="2410"/>
      <c r="W688" s="2410"/>
      <c r="X688" s="2410"/>
      <c r="Y688" s="2410"/>
      <c r="Z688" s="1792"/>
      <c r="AA688" s="1792"/>
      <c r="AB688" s="1792"/>
      <c r="AC688" s="1792"/>
      <c r="AD688" s="1792"/>
      <c r="AE688" s="1792"/>
      <c r="AF688" s="1792"/>
      <c r="AG688" s="1792"/>
      <c r="AH688" s="1792"/>
      <c r="AI688" s="1792"/>
      <c r="AJ688" s="1792"/>
      <c r="AK688" s="1792"/>
      <c r="AL688" s="1259"/>
      <c r="AM688" s="458"/>
    </row>
    <row r="689" spans="1:39">
      <c r="A689" s="1341" t="s">
        <v>133</v>
      </c>
      <c r="B689" s="2383" t="s">
        <v>597</v>
      </c>
      <c r="C689" s="2383"/>
      <c r="D689" s="2383"/>
      <c r="E689" s="2383"/>
      <c r="F689" s="2383"/>
      <c r="G689" s="2383"/>
      <c r="H689" s="2383"/>
      <c r="I689" s="2383"/>
      <c r="J689" s="2383"/>
      <c r="K689" s="2383"/>
      <c r="L689" s="2383"/>
      <c r="M689" s="2383"/>
      <c r="N689" s="2383"/>
      <c r="O689" s="2383"/>
      <c r="P689" s="2383"/>
      <c r="Q689" s="2383"/>
      <c r="R689" s="2383"/>
      <c r="S689" s="2384"/>
      <c r="T689" s="2506">
        <f>IF(SUM(T690:Y691)&gt;52,52,SUM(T690:Y691))</f>
        <v>52</v>
      </c>
      <c r="U689" s="2507"/>
      <c r="V689" s="2507"/>
      <c r="W689" s="2507"/>
      <c r="X689" s="2507"/>
      <c r="Y689" s="2507"/>
      <c r="Z689" s="2507">
        <v>52</v>
      </c>
      <c r="AA689" s="2507"/>
      <c r="AB689" s="2507"/>
      <c r="AC689" s="2507"/>
      <c r="AD689" s="2507"/>
      <c r="AE689" s="2507"/>
      <c r="AF689" s="2507">
        <f>$AO$683+$T$691</f>
        <v>52</v>
      </c>
      <c r="AG689" s="2507"/>
      <c r="AH689" s="2507"/>
      <c r="AI689" s="2507"/>
      <c r="AJ689" s="2507"/>
      <c r="AK689" s="2507"/>
      <c r="AL689" s="1259"/>
      <c r="AM689" s="458"/>
    </row>
    <row r="690" spans="1:39">
      <c r="A690" s="945"/>
      <c r="B690" s="947"/>
      <c r="C690" s="948"/>
      <c r="D690" s="949" t="s">
        <v>1602</v>
      </c>
      <c r="E690" s="2385" t="s">
        <v>199</v>
      </c>
      <c r="F690" s="2385"/>
      <c r="G690" s="2385"/>
      <c r="H690" s="2385"/>
      <c r="I690" s="2385"/>
      <c r="J690" s="2385"/>
      <c r="K690" s="2385"/>
      <c r="L690" s="2385"/>
      <c r="M690" s="2385"/>
      <c r="N690" s="2385"/>
      <c r="O690" s="2385"/>
      <c r="P690" s="2385"/>
      <c r="Q690" s="2385"/>
      <c r="R690" s="2385"/>
      <c r="S690" s="2386"/>
      <c r="T690" s="2411">
        <f>AC592</f>
        <v>50</v>
      </c>
      <c r="U690" s="2412"/>
      <c r="V690" s="2412"/>
      <c r="W690" s="2412"/>
      <c r="X690" s="2412"/>
      <c r="Y690" s="2413"/>
      <c r="Z690" s="2411">
        <v>50</v>
      </c>
      <c r="AA690" s="2412"/>
      <c r="AB690" s="2412"/>
      <c r="AC690" s="2412"/>
      <c r="AD690" s="2412"/>
      <c r="AE690" s="2413"/>
      <c r="AF690" s="2511"/>
      <c r="AG690" s="2512"/>
      <c r="AH690" s="2512"/>
      <c r="AI690" s="2512"/>
      <c r="AJ690" s="2512"/>
      <c r="AK690" s="2513"/>
      <c r="AL690" s="1259"/>
      <c r="AM690" s="46"/>
    </row>
    <row r="691" spans="1:39">
      <c r="A691" s="950"/>
      <c r="B691" s="938"/>
      <c r="C691" s="939"/>
      <c r="D691" s="936" t="s">
        <v>1603</v>
      </c>
      <c r="E691" s="2385" t="s">
        <v>296</v>
      </c>
      <c r="F691" s="2385"/>
      <c r="G691" s="2385"/>
      <c r="H691" s="2385"/>
      <c r="I691" s="2385"/>
      <c r="J691" s="2385"/>
      <c r="K691" s="2385"/>
      <c r="L691" s="2385"/>
      <c r="M691" s="2385"/>
      <c r="N691" s="2385"/>
      <c r="O691" s="2385"/>
      <c r="P691" s="2385"/>
      <c r="Q691" s="2385"/>
      <c r="R691" s="2385"/>
      <c r="S691" s="2386"/>
      <c r="T691" s="2347">
        <f>IF(AJ616&gt;0,2,0)</f>
        <v>2</v>
      </c>
      <c r="U691" s="2348"/>
      <c r="V691" s="2348"/>
      <c r="W691" s="2348"/>
      <c r="X691" s="2348"/>
      <c r="Y691" s="2349"/>
      <c r="Z691" s="2324">
        <v>2</v>
      </c>
      <c r="AA691" s="2325"/>
      <c r="AB691" s="2325"/>
      <c r="AC691" s="2325"/>
      <c r="AD691" s="2325"/>
      <c r="AE691" s="2326"/>
      <c r="AF691" s="2527"/>
      <c r="AG691" s="2528"/>
      <c r="AH691" s="2528"/>
      <c r="AI691" s="2528"/>
      <c r="AJ691" s="2528"/>
      <c r="AK691" s="2529"/>
      <c r="AL691" s="1259"/>
      <c r="AM691" s="46"/>
    </row>
    <row r="692" spans="1:39">
      <c r="A692" s="945" t="s">
        <v>134</v>
      </c>
      <c r="B692" s="2383" t="s">
        <v>598</v>
      </c>
      <c r="C692" s="2383"/>
      <c r="D692" s="2383"/>
      <c r="E692" s="2383"/>
      <c r="F692" s="2383"/>
      <c r="G692" s="2383"/>
      <c r="H692" s="2383"/>
      <c r="I692" s="2383"/>
      <c r="J692" s="2383"/>
      <c r="K692" s="2383"/>
      <c r="L692" s="2383"/>
      <c r="M692" s="2383"/>
      <c r="N692" s="2383"/>
      <c r="O692" s="2383"/>
      <c r="P692" s="2383"/>
      <c r="Q692" s="2383"/>
      <c r="R692" s="2383"/>
      <c r="S692" s="2384"/>
      <c r="T692" s="2410">
        <f>AK643</f>
        <v>10</v>
      </c>
      <c r="U692" s="2410"/>
      <c r="V692" s="2410"/>
      <c r="W692" s="2410"/>
      <c r="X692" s="2410"/>
      <c r="Y692" s="2410"/>
      <c r="Z692" s="1792">
        <v>10</v>
      </c>
      <c r="AA692" s="1792"/>
      <c r="AB692" s="1792"/>
      <c r="AC692" s="1792"/>
      <c r="AD692" s="1792"/>
      <c r="AE692" s="1792"/>
      <c r="AF692" s="2087">
        <f>IF(T692&gt;Z692,Z692,T692)</f>
        <v>10</v>
      </c>
      <c r="AG692" s="2000"/>
      <c r="AH692" s="2000"/>
      <c r="AI692" s="2000"/>
      <c r="AJ692" s="2000"/>
      <c r="AK692" s="2001"/>
      <c r="AL692" s="1259"/>
      <c r="AM692" s="205"/>
    </row>
    <row r="693" spans="1:39">
      <c r="A693" s="945" t="s">
        <v>136</v>
      </c>
      <c r="B693" s="2383" t="s">
        <v>1068</v>
      </c>
      <c r="C693" s="2383"/>
      <c r="D693" s="2383"/>
      <c r="E693" s="2383"/>
      <c r="F693" s="2383"/>
      <c r="G693" s="2383"/>
      <c r="H693" s="2383"/>
      <c r="I693" s="2383"/>
      <c r="J693" s="2383"/>
      <c r="K693" s="2383"/>
      <c r="L693" s="2383"/>
      <c r="M693" s="2383"/>
      <c r="N693" s="2383"/>
      <c r="O693" s="2383"/>
      <c r="P693" s="2383"/>
      <c r="Q693" s="2383"/>
      <c r="R693" s="2383"/>
      <c r="S693" s="2384"/>
      <c r="T693" s="2508">
        <f>IF(AK671&gt;2,2,AK671)</f>
        <v>2</v>
      </c>
      <c r="U693" s="2509"/>
      <c r="V693" s="2509"/>
      <c r="W693" s="2509"/>
      <c r="X693" s="2509"/>
      <c r="Y693" s="2510"/>
      <c r="Z693" s="2087">
        <v>2</v>
      </c>
      <c r="AA693" s="2000"/>
      <c r="AB693" s="2000"/>
      <c r="AC693" s="2000"/>
      <c r="AD693" s="2000"/>
      <c r="AE693" s="2001"/>
      <c r="AF693" s="2087">
        <f>IF(T693&gt;Z693,Z693,T693)</f>
        <v>2</v>
      </c>
      <c r="AG693" s="2525"/>
      <c r="AH693" s="2525"/>
      <c r="AI693" s="2525"/>
      <c r="AJ693" s="2525"/>
      <c r="AK693" s="2526"/>
      <c r="AL693" s="358"/>
      <c r="AM693" s="205"/>
    </row>
    <row r="694" spans="1:39">
      <c r="A694" s="2382" t="s">
        <v>326</v>
      </c>
      <c r="B694" s="2383"/>
      <c r="C694" s="2383"/>
      <c r="D694" s="2383"/>
      <c r="E694" s="2383"/>
      <c r="F694" s="2383"/>
      <c r="G694" s="2383"/>
      <c r="H694" s="2383"/>
      <c r="I694" s="2383"/>
      <c r="J694" s="2383"/>
      <c r="K694" s="2383"/>
      <c r="L694" s="2383"/>
      <c r="M694" s="2383"/>
      <c r="N694" s="2383"/>
      <c r="O694" s="2383"/>
      <c r="P694" s="2383"/>
      <c r="Q694" s="2383"/>
      <c r="R694" s="2383"/>
      <c r="S694" s="2384"/>
      <c r="T694" s="2015"/>
      <c r="U694" s="2015"/>
      <c r="V694" s="2015"/>
      <c r="W694" s="2015"/>
      <c r="X694" s="2015"/>
      <c r="Y694" s="2015"/>
      <c r="Z694" s="2414" t="s">
        <v>325</v>
      </c>
      <c r="AA694" s="2414"/>
      <c r="AB694" s="2414"/>
      <c r="AC694" s="2414"/>
      <c r="AD694" s="2414"/>
      <c r="AE694" s="2414"/>
      <c r="AF694" s="2087">
        <f>IF(T694&gt;0,T694,0)</f>
        <v>0</v>
      </c>
      <c r="AG694" s="2000"/>
      <c r="AH694" s="2000"/>
      <c r="AI694" s="2000"/>
      <c r="AJ694" s="2000"/>
      <c r="AK694" s="2001"/>
      <c r="AL694" s="1250"/>
      <c r="AM694" s="205"/>
    </row>
    <row r="695" spans="1:39" ht="15.75">
      <c r="A695" s="2396" t="s">
        <v>783</v>
      </c>
      <c r="B695" s="2397"/>
      <c r="C695" s="2397"/>
      <c r="D695" s="2397"/>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2397"/>
      <c r="AE695" s="2398"/>
      <c r="AF695" s="2517">
        <f>SUM(AF681:AK693)-AF694</f>
        <v>109</v>
      </c>
      <c r="AG695" s="2518"/>
      <c r="AH695" s="2518"/>
      <c r="AI695" s="2518"/>
      <c r="AJ695" s="2518"/>
      <c r="AK695" s="2519"/>
      <c r="AL695" s="1260"/>
      <c r="AM695" s="46"/>
    </row>
    <row r="696" spans="1:39" ht="15.75">
      <c r="A696" s="2399"/>
      <c r="B696" s="2400"/>
      <c r="C696" s="2400"/>
      <c r="D696" s="2400"/>
      <c r="E696" s="2400"/>
      <c r="F696" s="2400"/>
      <c r="G696" s="2400"/>
      <c r="H696" s="2400"/>
      <c r="I696" s="2400"/>
      <c r="J696" s="2400"/>
      <c r="K696" s="2400"/>
      <c r="L696" s="2400"/>
      <c r="M696" s="2400"/>
      <c r="N696" s="2400"/>
      <c r="O696" s="2400"/>
      <c r="P696" s="2400"/>
      <c r="Q696" s="2400"/>
      <c r="R696" s="2400"/>
      <c r="S696" s="2400"/>
      <c r="T696" s="2400"/>
      <c r="U696" s="2400"/>
      <c r="V696" s="2400"/>
      <c r="W696" s="2400"/>
      <c r="X696" s="2400"/>
      <c r="Y696" s="2400"/>
      <c r="Z696" s="2400"/>
      <c r="AA696" s="2400"/>
      <c r="AB696" s="2400"/>
      <c r="AC696" s="2400"/>
      <c r="AD696" s="2400"/>
      <c r="AE696" s="2401"/>
      <c r="AF696" s="2520"/>
      <c r="AG696" s="2521"/>
      <c r="AH696" s="2521"/>
      <c r="AI696" s="2521"/>
      <c r="AJ696" s="2521"/>
      <c r="AK696" s="2522"/>
      <c r="AL696" s="1260"/>
      <c r="AM696" s="46"/>
    </row>
    <row r="697" spans="1:39">
      <c r="A697" s="1601" t="s">
        <v>7</v>
      </c>
      <c r="B697" s="1601"/>
      <c r="C697" s="1601"/>
      <c r="D697" s="1601"/>
      <c r="E697" s="1601"/>
      <c r="F697" s="1601"/>
      <c r="G697" s="1601"/>
      <c r="H697" s="1601"/>
      <c r="I697" s="1601"/>
      <c r="J697" s="1601"/>
      <c r="K697" s="1601"/>
      <c r="L697" s="1601"/>
      <c r="M697" s="1601"/>
      <c r="N697" s="1601"/>
      <c r="O697" s="1601"/>
      <c r="P697" s="1601"/>
      <c r="Q697" s="1601"/>
      <c r="R697" s="1601"/>
      <c r="S697" s="1601"/>
      <c r="T697" s="1601"/>
      <c r="U697" s="1601"/>
      <c r="V697" s="1601"/>
      <c r="W697" s="1601"/>
      <c r="X697" s="1601"/>
      <c r="Y697" s="1601"/>
      <c r="Z697" s="1601"/>
      <c r="AA697" s="1601"/>
      <c r="AB697" s="1601"/>
      <c r="AC697" s="1601"/>
      <c r="AD697" s="1601"/>
      <c r="AE697" s="1601"/>
      <c r="AF697" s="1601"/>
      <c r="AG697" s="1601"/>
      <c r="AH697" s="1601"/>
      <c r="AI697" s="1601"/>
      <c r="AJ697" s="1601"/>
      <c r="AK697" s="1601"/>
      <c r="AL697" s="1601"/>
      <c r="AM697" s="2575"/>
    </row>
    <row r="698" spans="1:39" ht="12.6" customHeight="1">
      <c r="A698" s="1601"/>
      <c r="B698" s="1601"/>
      <c r="C698" s="1601"/>
      <c r="D698" s="1601"/>
      <c r="E698" s="1601"/>
      <c r="F698" s="1601"/>
      <c r="G698" s="1601"/>
      <c r="H698" s="1601"/>
      <c r="I698" s="1601"/>
      <c r="J698" s="1601"/>
      <c r="K698" s="1601"/>
      <c r="L698" s="1601"/>
      <c r="M698" s="1601"/>
      <c r="N698" s="1601"/>
      <c r="O698" s="1601"/>
      <c r="P698" s="1601"/>
      <c r="Q698" s="1601"/>
      <c r="R698" s="1601"/>
      <c r="S698" s="1601"/>
      <c r="T698" s="1601"/>
      <c r="U698" s="1601"/>
      <c r="V698" s="1601"/>
      <c r="W698" s="1601"/>
      <c r="X698" s="1601"/>
      <c r="Y698" s="1601"/>
      <c r="Z698" s="1601"/>
      <c r="AA698" s="1601"/>
      <c r="AB698" s="1601"/>
      <c r="AC698" s="1601"/>
      <c r="AD698" s="1601"/>
      <c r="AE698" s="1601"/>
      <c r="AF698" s="1601"/>
      <c r="AG698" s="1601"/>
      <c r="AH698" s="1601"/>
      <c r="AI698" s="1601"/>
      <c r="AJ698" s="1601"/>
      <c r="AK698" s="1601"/>
      <c r="AL698" s="1601"/>
      <c r="AM698" s="2575"/>
    </row>
    <row r="699" spans="1:39" ht="56.25" customHeight="1">
      <c r="A699" s="1601"/>
      <c r="B699" s="1601"/>
      <c r="C699" s="1601"/>
      <c r="D699" s="1601"/>
      <c r="E699" s="1601"/>
      <c r="F699" s="1601"/>
      <c r="G699" s="1601"/>
      <c r="H699" s="1601"/>
      <c r="I699" s="1601"/>
      <c r="J699" s="1601"/>
      <c r="K699" s="1601"/>
      <c r="L699" s="1601"/>
      <c r="M699" s="1601"/>
      <c r="N699" s="1601"/>
      <c r="O699" s="1601"/>
      <c r="P699" s="1601"/>
      <c r="Q699" s="1601"/>
      <c r="R699" s="1601"/>
      <c r="S699" s="1601"/>
      <c r="T699" s="1601"/>
      <c r="U699" s="1601"/>
      <c r="V699" s="1601"/>
      <c r="W699" s="1601"/>
      <c r="X699" s="1601"/>
      <c r="Y699" s="1601"/>
      <c r="Z699" s="1601"/>
      <c r="AA699" s="1601"/>
      <c r="AB699" s="1601"/>
      <c r="AC699" s="1601"/>
      <c r="AD699" s="1601"/>
      <c r="AE699" s="1601"/>
      <c r="AF699" s="1601"/>
      <c r="AG699" s="1601"/>
      <c r="AH699" s="1601"/>
      <c r="AI699" s="1601"/>
      <c r="AJ699" s="1601"/>
      <c r="AK699" s="1601"/>
      <c r="AL699" s="1601"/>
      <c r="AM699" s="2575"/>
    </row>
    <row r="700" spans="1:39" ht="12.6" hidden="1" customHeight="1">
      <c r="A700" s="1601"/>
      <c r="B700" s="1601"/>
      <c r="C700" s="1601"/>
      <c r="D700" s="1601"/>
      <c r="E700" s="1601"/>
      <c r="F700" s="1601"/>
      <c r="G700" s="1601"/>
      <c r="H700" s="1601"/>
      <c r="I700" s="1601"/>
      <c r="J700" s="1601"/>
      <c r="K700" s="1601"/>
      <c r="L700" s="1601"/>
      <c r="M700" s="1601"/>
      <c r="N700" s="1601"/>
      <c r="O700" s="1601"/>
      <c r="P700" s="1601"/>
      <c r="Q700" s="1601"/>
      <c r="R700" s="1601"/>
      <c r="S700" s="1601"/>
      <c r="T700" s="1601"/>
      <c r="U700" s="1601"/>
      <c r="V700" s="1601"/>
      <c r="W700" s="1601"/>
      <c r="X700" s="1601"/>
      <c r="Y700" s="1601"/>
      <c r="Z700" s="1601"/>
      <c r="AA700" s="1601"/>
      <c r="AB700" s="1601"/>
      <c r="AC700" s="1601"/>
      <c r="AD700" s="1601"/>
      <c r="AE700" s="1601"/>
      <c r="AF700" s="1601"/>
      <c r="AG700" s="1601"/>
      <c r="AH700" s="1601"/>
      <c r="AI700" s="1601"/>
      <c r="AJ700" s="1601"/>
      <c r="AK700" s="1601"/>
      <c r="AL700" s="1601"/>
      <c r="AM700" s="2575"/>
    </row>
    <row r="701" spans="1:39" ht="12.6" hidden="1" customHeight="1">
      <c r="A701" s="1601"/>
      <c r="B701" s="1601"/>
      <c r="C701" s="1601"/>
      <c r="D701" s="1601"/>
      <c r="E701" s="1601"/>
      <c r="F701" s="1601"/>
      <c r="G701" s="1601"/>
      <c r="H701" s="1601"/>
      <c r="I701" s="1601"/>
      <c r="J701" s="1601"/>
      <c r="K701" s="1601"/>
      <c r="L701" s="1601"/>
      <c r="M701" s="1601"/>
      <c r="N701" s="1601"/>
      <c r="O701" s="1601"/>
      <c r="P701" s="1601"/>
      <c r="Q701" s="1601"/>
      <c r="R701" s="1601"/>
      <c r="S701" s="1601"/>
      <c r="T701" s="1601"/>
      <c r="U701" s="1601"/>
      <c r="V701" s="1601"/>
      <c r="W701" s="1601"/>
      <c r="X701" s="1601"/>
      <c r="Y701" s="1601"/>
      <c r="Z701" s="1601"/>
      <c r="AA701" s="1601"/>
      <c r="AB701" s="1601"/>
      <c r="AC701" s="1601"/>
      <c r="AD701" s="1601"/>
      <c r="AE701" s="1601"/>
      <c r="AF701" s="1601"/>
      <c r="AG701" s="1601"/>
      <c r="AH701" s="1601"/>
      <c r="AI701" s="1601"/>
      <c r="AJ701" s="1601"/>
      <c r="AK701" s="1601"/>
      <c r="AL701" s="1601"/>
      <c r="AM701" s="2575"/>
    </row>
    <row r="702" spans="1:39" ht="12.6" hidden="1" customHeight="1">
      <c r="A702" s="1601"/>
      <c r="B702" s="1601"/>
      <c r="C702" s="1601"/>
      <c r="D702" s="1601"/>
      <c r="E702" s="1601"/>
      <c r="F702" s="1601"/>
      <c r="G702" s="1601"/>
      <c r="H702" s="1601"/>
      <c r="I702" s="1601"/>
      <c r="J702" s="1601"/>
      <c r="K702" s="1601"/>
      <c r="L702" s="1601"/>
      <c r="M702" s="1601"/>
      <c r="N702" s="1601"/>
      <c r="O702" s="1601"/>
      <c r="P702" s="1601"/>
      <c r="Q702" s="1601"/>
      <c r="R702" s="1601"/>
      <c r="S702" s="1601"/>
      <c r="T702" s="1601"/>
      <c r="U702" s="1601"/>
      <c r="V702" s="1601"/>
      <c r="W702" s="1601"/>
      <c r="X702" s="1601"/>
      <c r="Y702" s="1601"/>
      <c r="Z702" s="1601"/>
      <c r="AA702" s="1601"/>
      <c r="AB702" s="1601"/>
      <c r="AC702" s="1601"/>
      <c r="AD702" s="1601"/>
      <c r="AE702" s="1601"/>
      <c r="AF702" s="1601"/>
      <c r="AG702" s="1601"/>
      <c r="AH702" s="1601"/>
      <c r="AI702" s="1601"/>
      <c r="AJ702" s="1601"/>
      <c r="AK702" s="1601"/>
      <c r="AL702" s="1601"/>
      <c r="AM702" s="257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42578125" style="1458" customWidth="1"/>
    <col min="6" max="6" width="2.42578125" style="1462" customWidth="1"/>
    <col min="7" max="7" width="2.42578125" style="1458" customWidth="1"/>
    <col min="8" max="8" width="2.42578125" style="1462" customWidth="1"/>
    <col min="9" max="10" width="2.42578125" style="1458" customWidth="1"/>
    <col min="11" max="11" width="2.42578125" style="1459" customWidth="1"/>
    <col min="12" max="43" width="2.42578125" style="1458" customWidth="1"/>
    <col min="44" max="47" width="2.42578125" style="1458" hidden="1" customWidth="1"/>
    <col min="48" max="16384" width="9.140625" style="1458" hidden="1"/>
  </cols>
  <sheetData>
    <row r="1" spans="1:57" ht="15" customHeight="1">
      <c r="A1" s="2597" t="s">
        <v>2260</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row>
    <row r="2" spans="1:57" ht="15" customHeight="1">
      <c r="A2" s="2597"/>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row>
    <row r="3" spans="1:57">
      <c r="A3" s="1460"/>
      <c r="B3" s="1460"/>
      <c r="E3" s="1461"/>
      <c r="I3" s="1463"/>
      <c r="K3" s="1464"/>
    </row>
    <row r="4" spans="1:57" ht="14.25" customHeight="1">
      <c r="A4" s="2596" t="s">
        <v>2261</v>
      </c>
      <c r="B4" s="2596"/>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row>
    <row r="5" spans="1:57">
      <c r="A5" s="1460"/>
      <c r="B5" s="1460"/>
      <c r="E5" s="1461"/>
      <c r="I5" s="1463"/>
      <c r="K5" s="1464"/>
    </row>
    <row r="6" spans="1:57">
      <c r="A6" s="1460"/>
      <c r="B6" s="1460"/>
      <c r="D6" s="1458" t="s">
        <v>2264</v>
      </c>
      <c r="I6" s="1463"/>
      <c r="K6" s="1464"/>
      <c r="U6" s="2595"/>
      <c r="V6" s="2595"/>
      <c r="W6" s="2595"/>
      <c r="BC6" s="1458" t="s">
        <v>2262</v>
      </c>
    </row>
    <row r="7" spans="1:57">
      <c r="A7" s="1460"/>
      <c r="B7" s="1460"/>
      <c r="D7" s="1465" t="s">
        <v>2265</v>
      </c>
      <c r="E7" s="1461"/>
      <c r="I7" s="1463"/>
      <c r="K7" s="1464"/>
      <c r="BC7" s="1458" t="s">
        <v>2263</v>
      </c>
    </row>
    <row r="8" spans="1:57">
      <c r="A8" s="1460"/>
      <c r="B8" s="1460"/>
      <c r="D8" s="1465"/>
      <c r="E8" s="1458" t="s">
        <v>2278</v>
      </c>
      <c r="BC8" s="1458" t="s">
        <v>2266</v>
      </c>
    </row>
    <row r="9" spans="1:57">
      <c r="A9" s="1460"/>
      <c r="B9" s="1460"/>
      <c r="E9" s="1461" t="s">
        <v>2277</v>
      </c>
      <c r="I9" s="1463"/>
      <c r="K9" s="1464"/>
      <c r="P9" s="2603"/>
      <c r="Q9" s="2603"/>
      <c r="R9" s="2603"/>
      <c r="S9" s="2603"/>
      <c r="T9" s="2603"/>
    </row>
    <row r="10" spans="1:57">
      <c r="A10" s="1460"/>
      <c r="B10" s="1460"/>
      <c r="E10" s="1461"/>
      <c r="I10" s="1463"/>
      <c r="K10" s="1464"/>
    </row>
    <row r="11" spans="1:57">
      <c r="A11" s="2596" t="s">
        <v>2267</v>
      </c>
      <c r="B11" s="2596"/>
      <c r="C11" s="2596"/>
      <c r="D11" s="2596"/>
      <c r="E11" s="2596"/>
      <c r="F11" s="2596"/>
      <c r="G11" s="2596"/>
      <c r="H11" s="2596"/>
      <c r="I11" s="2596"/>
      <c r="J11" s="2596"/>
      <c r="K11" s="2596"/>
      <c r="L11" s="2596"/>
      <c r="M11" s="2596"/>
      <c r="N11" s="2596"/>
      <c r="O11" s="2596"/>
      <c r="P11" s="2596"/>
      <c r="Q11" s="2596"/>
      <c r="R11" s="2596"/>
      <c r="S11" s="2596"/>
      <c r="T11" s="2596"/>
      <c r="U11" s="2596"/>
      <c r="V11" s="2596"/>
      <c r="W11" s="2596"/>
      <c r="X11" s="2596"/>
      <c r="Y11" s="2596"/>
      <c r="Z11" s="2596"/>
      <c r="AA11" s="2596"/>
      <c r="AB11" s="2596"/>
      <c r="AC11" s="2596"/>
      <c r="AD11" s="2596"/>
      <c r="AE11" s="2596"/>
      <c r="AF11" s="2596"/>
      <c r="AG11" s="2596"/>
      <c r="AH11" s="2596"/>
      <c r="AI11" s="2596"/>
      <c r="AJ11" s="2596"/>
      <c r="AK11" s="2596"/>
      <c r="AL11" s="2596"/>
      <c r="AM11" s="2596"/>
      <c r="AN11" s="2596"/>
      <c r="AO11" s="2596"/>
      <c r="AP11" s="2596"/>
      <c r="AQ11" s="2596"/>
      <c r="BC11" s="1458" t="s">
        <v>119</v>
      </c>
    </row>
    <row r="12" spans="1:57">
      <c r="A12" s="1460"/>
      <c r="B12" s="1460"/>
      <c r="E12" s="1461"/>
      <c r="I12" s="1463"/>
      <c r="K12" s="1464"/>
      <c r="BC12" s="1458" t="s">
        <v>528</v>
      </c>
    </row>
    <row r="13" spans="1:57">
      <c r="A13" s="1460"/>
      <c r="B13" s="1460"/>
      <c r="D13" s="1458" t="s">
        <v>2268</v>
      </c>
      <c r="E13" s="1461"/>
      <c r="I13" s="1463"/>
      <c r="K13" s="1464"/>
      <c r="T13" s="2595"/>
      <c r="U13" s="2595"/>
      <c r="V13" s="2595"/>
    </row>
    <row r="14" spans="1:57">
      <c r="A14" s="1460"/>
      <c r="B14" s="1460"/>
      <c r="E14" s="1461" t="s">
        <v>2275</v>
      </c>
      <c r="I14" s="1463"/>
      <c r="K14" s="1464"/>
      <c r="N14" s="2601"/>
      <c r="O14" s="2601"/>
      <c r="P14" s="2601"/>
      <c r="Q14" s="2601"/>
      <c r="R14" s="2601"/>
      <c r="S14" s="2601"/>
      <c r="T14" s="2601"/>
      <c r="U14" s="2601"/>
      <c r="V14" s="2601"/>
      <c r="W14" s="2601"/>
      <c r="X14" s="2601"/>
      <c r="Y14" s="2601"/>
      <c r="Z14" s="2601"/>
      <c r="AA14" s="2601"/>
      <c r="AB14" s="2601"/>
      <c r="AC14" s="2601"/>
      <c r="AD14" s="2601"/>
      <c r="AE14" s="2601"/>
    </row>
    <row r="15" spans="1:57">
      <c r="A15" s="1460"/>
      <c r="B15" s="1460"/>
      <c r="E15" s="1461" t="s">
        <v>2269</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2279</v>
      </c>
      <c r="BE15" s="1458">
        <f>'Basis &amp; Credits'!AB55</f>
        <v>2500000</v>
      </c>
    </row>
    <row r="16" spans="1:57">
      <c r="A16" s="1460"/>
      <c r="B16" s="1460"/>
      <c r="BC16" s="1458" t="s">
        <v>2280</v>
      </c>
      <c r="BE16" s="1458">
        <f>'Basis &amp; Credits'!T11+'Basis &amp; Credits'!AD11</f>
        <v>37253133</v>
      </c>
    </row>
    <row r="17" spans="1:43">
      <c r="A17" s="1460"/>
      <c r="B17" s="1460"/>
      <c r="D17" s="1458" t="s">
        <v>2270</v>
      </c>
      <c r="E17" s="1461"/>
      <c r="I17" s="1463"/>
      <c r="K17" s="1464"/>
      <c r="U17" s="2602" t="str">
        <f>IF(T13="yes",(BE15/BE16)," ")</f>
        <v xml:space="preserve"> </v>
      </c>
      <c r="V17" s="2602"/>
      <c r="W17" s="2602"/>
      <c r="X17" s="2602"/>
      <c r="Y17" s="2602"/>
    </row>
    <row r="18" spans="1:43">
      <c r="A18" s="1460"/>
      <c r="B18" s="1460"/>
      <c r="E18" s="1461"/>
      <c r="I18" s="1463"/>
      <c r="K18" s="1464"/>
    </row>
    <row r="19" spans="1:43">
      <c r="A19" s="2596" t="s">
        <v>2272</v>
      </c>
      <c r="B19" s="2596"/>
      <c r="C19" s="2596"/>
      <c r="D19" s="2596"/>
      <c r="E19" s="2596"/>
      <c r="F19" s="2596"/>
      <c r="G19" s="2596"/>
      <c r="H19" s="2596"/>
      <c r="I19" s="2596"/>
      <c r="J19" s="2596"/>
      <c r="K19" s="2596"/>
      <c r="L19" s="2596"/>
      <c r="M19" s="2596"/>
      <c r="N19" s="2596"/>
      <c r="O19" s="2596"/>
      <c r="P19" s="2596"/>
      <c r="Q19" s="2596"/>
      <c r="R19" s="2596"/>
      <c r="S19" s="2596"/>
      <c r="T19" s="2596"/>
      <c r="U19" s="2596"/>
      <c r="V19" s="2596"/>
      <c r="W19" s="2596"/>
      <c r="X19" s="2596"/>
      <c r="Y19" s="2596"/>
      <c r="Z19" s="2596"/>
      <c r="AA19" s="2596"/>
      <c r="AB19" s="2596"/>
      <c r="AC19" s="2596"/>
      <c r="AD19" s="2596"/>
      <c r="AE19" s="2596"/>
      <c r="AF19" s="2596"/>
      <c r="AG19" s="2596"/>
      <c r="AH19" s="2596"/>
      <c r="AI19" s="2596"/>
      <c r="AJ19" s="2596"/>
      <c r="AK19" s="2596"/>
      <c r="AL19" s="2596"/>
      <c r="AM19" s="2596"/>
      <c r="AN19" s="2596"/>
      <c r="AO19" s="2596"/>
      <c r="AP19" s="2596"/>
      <c r="AQ19" s="2596"/>
    </row>
    <row r="20" spans="1:43">
      <c r="C20" s="1460"/>
      <c r="D20" s="1460"/>
      <c r="F20" s="1458"/>
      <c r="G20" s="1461"/>
      <c r="J20" s="1462"/>
      <c r="K20" s="1463"/>
      <c r="M20" s="1464"/>
    </row>
    <row r="21" spans="1:43">
      <c r="C21" s="1460"/>
      <c r="D21" s="1460"/>
      <c r="F21" s="1458"/>
      <c r="G21" s="1461"/>
      <c r="J21" s="1462"/>
      <c r="K21" s="1463"/>
      <c r="M21" s="1464"/>
    </row>
    <row r="22" spans="1:43">
      <c r="C22" s="1466" t="s">
        <v>790</v>
      </c>
      <c r="D22" s="1466"/>
      <c r="E22" s="1458" t="s">
        <v>2273</v>
      </c>
      <c r="F22" s="1458"/>
      <c r="H22" s="1467"/>
      <c r="J22" s="1462"/>
      <c r="K22" s="1458"/>
      <c r="M22" s="1468"/>
      <c r="Q22" s="2604">
        <f>ROUND('Basis &amp; Credits'!AB55,0)</f>
        <v>2500000</v>
      </c>
      <c r="R22" s="2604"/>
      <c r="S22" s="2604"/>
      <c r="T22" s="2604"/>
      <c r="U22" s="2604"/>
      <c r="V22" s="2604"/>
      <c r="W22" s="2604"/>
      <c r="X22" s="2604"/>
      <c r="Y22" s="1488"/>
    </row>
    <row r="23" spans="1:43">
      <c r="C23" s="1460"/>
      <c r="D23" s="1460"/>
      <c r="F23" s="1458"/>
      <c r="G23" s="1469"/>
      <c r="H23" s="1470"/>
      <c r="I23" s="1471"/>
      <c r="J23" s="1472"/>
      <c r="K23" s="1469"/>
      <c r="M23" s="1459"/>
    </row>
    <row r="24" spans="1:43" s="1475" customFormat="1">
      <c r="C24" s="1473"/>
      <c r="D24" s="1473"/>
      <c r="E24" s="1474"/>
      <c r="J24" s="1472"/>
      <c r="L24" s="2607" t="s">
        <v>2250</v>
      </c>
      <c r="M24" s="2607"/>
      <c r="N24" s="2607"/>
      <c r="P24" s="2592" t="s">
        <v>2251</v>
      </c>
      <c r="Q24" s="2592"/>
      <c r="R24" s="2592"/>
      <c r="S24" s="2592"/>
      <c r="T24" s="2592"/>
      <c r="V24" s="2592" t="s">
        <v>2252</v>
      </c>
      <c r="W24" s="2592"/>
      <c r="X24" s="2592"/>
      <c r="AC24" s="1458"/>
      <c r="AD24" s="1458"/>
      <c r="AE24" s="1458"/>
      <c r="AF24" s="1458"/>
      <c r="AG24" s="1458"/>
      <c r="AH24" s="1458"/>
    </row>
    <row r="25" spans="1:43">
      <c r="C25" s="1466" t="s">
        <v>206</v>
      </c>
      <c r="D25" s="1466"/>
      <c r="E25" s="1458" t="s">
        <v>1069</v>
      </c>
      <c r="F25" s="1458"/>
      <c r="J25" s="1472"/>
      <c r="L25" s="2593" t="s">
        <v>2253</v>
      </c>
      <c r="M25" s="2593"/>
      <c r="N25" s="2593"/>
      <c r="P25" s="2593" t="s">
        <v>2254</v>
      </c>
      <c r="Q25" s="2593"/>
      <c r="R25" s="2593"/>
      <c r="S25" s="2593"/>
      <c r="T25" s="2593"/>
      <c r="V25" s="2593" t="s">
        <v>2253</v>
      </c>
      <c r="W25" s="2593"/>
      <c r="X25" s="2593"/>
    </row>
    <row r="26" spans="1:43">
      <c r="C26" s="1460"/>
      <c r="D26" s="1460"/>
      <c r="E26" s="1476" t="s">
        <v>2255</v>
      </c>
      <c r="F26" s="1476"/>
      <c r="J26" s="1477"/>
      <c r="L26" s="2608">
        <f>Application!BN627</f>
        <v>0</v>
      </c>
      <c r="M26" s="2608"/>
      <c r="N26" s="2608"/>
      <c r="P26" s="2594">
        <v>0.9</v>
      </c>
      <c r="Q26" s="2594"/>
      <c r="R26" s="2594"/>
      <c r="S26" s="2594"/>
      <c r="T26" s="2594"/>
      <c r="V26" s="2594">
        <f>L26*P26</f>
        <v>0</v>
      </c>
      <c r="W26" s="2594"/>
      <c r="X26" s="2594"/>
    </row>
    <row r="27" spans="1:43">
      <c r="C27" s="1460"/>
      <c r="D27" s="1460"/>
      <c r="E27" s="1475" t="s">
        <v>2256</v>
      </c>
      <c r="F27" s="1475"/>
      <c r="J27" s="1477"/>
      <c r="L27" s="2584">
        <f>Application!BS627</f>
        <v>8</v>
      </c>
      <c r="M27" s="2584">
        <f>Application!BS635+Application!BS644+Application!CX658</f>
        <v>0</v>
      </c>
      <c r="N27" s="2584"/>
      <c r="P27" s="2589">
        <v>1</v>
      </c>
      <c r="Q27" s="2589"/>
      <c r="R27" s="2589"/>
      <c r="S27" s="2589"/>
      <c r="T27" s="2589"/>
      <c r="V27" s="2590">
        <f t="shared" ref="V27:V29" si="0">L27*P27</f>
        <v>8</v>
      </c>
      <c r="W27" s="2590"/>
      <c r="X27" s="2590"/>
    </row>
    <row r="28" spans="1:43">
      <c r="C28" s="1460"/>
      <c r="D28" s="1460"/>
      <c r="E28" s="1475" t="s">
        <v>2257</v>
      </c>
      <c r="F28" s="1475"/>
      <c r="J28" s="1477"/>
      <c r="L28" s="2584">
        <f>Application!BX627</f>
        <v>30</v>
      </c>
      <c r="M28" s="2584">
        <f>Application!BX635+Application!BX644+Application!DC658</f>
        <v>0</v>
      </c>
      <c r="N28" s="2584"/>
      <c r="P28" s="2589">
        <v>1.25</v>
      </c>
      <c r="Q28" s="2589"/>
      <c r="R28" s="2589"/>
      <c r="S28" s="2589"/>
      <c r="T28" s="2589"/>
      <c r="V28" s="2590">
        <f t="shared" si="0"/>
        <v>37.5</v>
      </c>
      <c r="W28" s="2590"/>
      <c r="X28" s="2590"/>
    </row>
    <row r="29" spans="1:43">
      <c r="C29" s="1460"/>
      <c r="D29" s="1460"/>
      <c r="E29" s="1475" t="s">
        <v>2258</v>
      </c>
      <c r="F29" s="1475"/>
      <c r="J29" s="1477"/>
      <c r="L29" s="2584">
        <f>Application!CC627</f>
        <v>23</v>
      </c>
      <c r="M29" s="2584">
        <f>Application!CC635+Application!CC644+Application!DH658</f>
        <v>0</v>
      </c>
      <c r="N29" s="2584"/>
      <c r="P29" s="2589">
        <v>1.5</v>
      </c>
      <c r="Q29" s="2589"/>
      <c r="R29" s="2589"/>
      <c r="S29" s="2589"/>
      <c r="T29" s="2589"/>
      <c r="V29" s="2590">
        <f t="shared" si="0"/>
        <v>34.5</v>
      </c>
      <c r="W29" s="2590"/>
      <c r="X29" s="2590"/>
    </row>
    <row r="30" spans="1:43">
      <c r="C30" s="1460"/>
      <c r="D30" s="1460"/>
      <c r="E30" s="1475" t="s">
        <v>2259</v>
      </c>
      <c r="F30" s="1475"/>
      <c r="J30" s="1477"/>
      <c r="L30" s="2585">
        <f>Application!CH627+Application!CM627</f>
        <v>6</v>
      </c>
      <c r="M30" s="2585"/>
      <c r="N30" s="2585"/>
      <c r="P30" s="2589">
        <v>1.75</v>
      </c>
      <c r="Q30" s="2589"/>
      <c r="R30" s="2589">
        <f>1.75+0.25*0</f>
        <v>1.75</v>
      </c>
      <c r="S30" s="2589"/>
      <c r="T30" s="2589"/>
      <c r="V30" s="2591">
        <f>L30*P30</f>
        <v>10.5</v>
      </c>
      <c r="W30" s="2591"/>
      <c r="X30" s="2591"/>
    </row>
    <row r="31" spans="1:43">
      <c r="C31" s="1460"/>
      <c r="D31" s="1460"/>
      <c r="F31" s="1458"/>
      <c r="J31" s="1462"/>
      <c r="L31" s="2605">
        <f>SUM(L26:N30)</f>
        <v>67</v>
      </c>
      <c r="M31" s="2606"/>
      <c r="N31" s="2606"/>
      <c r="V31" s="2594">
        <f>SUM(V26:X30)</f>
        <v>90.5</v>
      </c>
      <c r="W31" s="2594"/>
      <c r="X31" s="2594"/>
      <c r="AA31" s="1461"/>
    </row>
    <row r="32" spans="1:43">
      <c r="C32" s="1460"/>
      <c r="D32" s="1460"/>
      <c r="F32" s="1458"/>
      <c r="G32" s="1461"/>
      <c r="J32" s="1462"/>
      <c r="K32" s="1478"/>
      <c r="N32" s="1462"/>
    </row>
    <row r="33" spans="1:27">
      <c r="C33" s="1466" t="s">
        <v>207</v>
      </c>
      <c r="D33" s="1466"/>
      <c r="E33" s="1479" t="s">
        <v>2274</v>
      </c>
      <c r="H33" s="1480"/>
      <c r="I33" s="1481"/>
      <c r="J33" s="1482"/>
      <c r="K33" s="1478"/>
      <c r="M33" s="1459"/>
      <c r="V33" s="2586">
        <f>IF(V31&gt;0,V31/Q22," ")</f>
        <v>3.6199999999999999E-5</v>
      </c>
      <c r="W33" s="2587"/>
      <c r="X33" s="2587"/>
      <c r="Y33" s="2587"/>
      <c r="Z33" s="2587"/>
      <c r="AA33" s="2588"/>
    </row>
    <row r="34" spans="1:27">
      <c r="F34" s="1458"/>
      <c r="J34" s="1462"/>
      <c r="K34" s="1458"/>
      <c r="M34" s="1459"/>
    </row>
    <row r="35" spans="1:27">
      <c r="E35" s="1460" t="s">
        <v>2281</v>
      </c>
      <c r="F35" s="1460"/>
      <c r="G35" s="1460"/>
      <c r="H35" s="1479"/>
      <c r="I35" s="1460"/>
      <c r="J35" s="1479"/>
      <c r="K35" s="1460"/>
      <c r="L35" s="1460"/>
      <c r="M35" s="1490"/>
      <c r="N35" s="1460"/>
      <c r="O35" s="1460"/>
      <c r="P35" s="1460"/>
      <c r="Q35" s="1460"/>
      <c r="R35" s="1460"/>
      <c r="V35" s="2598">
        <f>IF(V31&gt;0,1/V33," ")</f>
        <v>27624.309392265193</v>
      </c>
      <c r="W35" s="2599"/>
      <c r="X35" s="2599"/>
      <c r="Y35" s="2599"/>
      <c r="Z35" s="2599"/>
      <c r="AA35" s="2600"/>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Eduardo Rodriguez</cp:lastModifiedBy>
  <cp:lastPrinted>2022-06-30T19:09:24Z</cp:lastPrinted>
  <dcterms:created xsi:type="dcterms:W3CDTF">2007-12-27T18:26:28Z</dcterms:created>
  <dcterms:modified xsi:type="dcterms:W3CDTF">2022-06-30T21:07:40Z</dcterms:modified>
</cp:coreProperties>
</file>